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62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<sst xmlns="http://schemas.openxmlformats.org/spreadsheetml/2006/main" count="710" uniqueCount="159">
  <si>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</si>
  <si>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</si>
  <si>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</si>
  <si>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</si>
  <si>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</si>
  <si>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</si>
  <si>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</si>
  <si>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</si>
  <si>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</si>
  <si>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</si>
  <si>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</si>
  <si>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</si>
  <si>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</si>
  <si>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</si>
  <si>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</si>
  <si>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</si>
  <si>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</si>
  <si>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</si>
  <si>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</si>
  <si>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</si>
  <si>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</si>
  <si>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</si>
  <si>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Октябрьская 5</t>
  </si>
  <si>
    <t>1ч</t>
  </si>
  <si>
    <t>итого</t>
  </si>
  <si>
    <t>4ч</t>
  </si>
  <si>
    <t>кислород</t>
  </si>
  <si>
    <t>м3</t>
  </si>
  <si>
    <t>сварщик</t>
  </si>
  <si>
    <t>ацетилен</t>
  </si>
  <si>
    <t>Всего затрат</t>
  </si>
  <si>
    <t>Остаток</t>
  </si>
  <si>
    <t>УАЗ</t>
  </si>
  <si>
    <t>сл.сант</t>
  </si>
  <si>
    <t>кг</t>
  </si>
  <si>
    <t>ч</t>
  </si>
  <si>
    <t>плотник</t>
  </si>
  <si>
    <t>саморезы</t>
  </si>
  <si>
    <t>эл.слес</t>
  </si>
  <si>
    <t>балон</t>
  </si>
  <si>
    <t>2ч</t>
  </si>
  <si>
    <t>ЛОМ 60ВТ</t>
  </si>
  <si>
    <t>3ч</t>
  </si>
  <si>
    <t>содержание и обслуживание</t>
  </si>
  <si>
    <t>общего имущества</t>
  </si>
  <si>
    <t>частичный ремонт светильников</t>
  </si>
  <si>
    <t>ремонтные работы на стояке канализ.</t>
  </si>
  <si>
    <t>кап.ремонт</t>
  </si>
  <si>
    <t>ремонт дверных проемов</t>
  </si>
  <si>
    <t>вентиль 0 20</t>
  </si>
  <si>
    <t>сборка 0 20</t>
  </si>
  <si>
    <t>труба 0 50</t>
  </si>
  <si>
    <t>м/п</t>
  </si>
  <si>
    <t>замена стояка канализации</t>
  </si>
  <si>
    <t>муфта</t>
  </si>
  <si>
    <t>пена монтаж.</t>
  </si>
  <si>
    <t>патрон</t>
  </si>
  <si>
    <t>3995.6*8.06</t>
  </si>
  <si>
    <t>замена вентиля на стояке ХВС</t>
  </si>
  <si>
    <t>6ч</t>
  </si>
  <si>
    <t xml:space="preserve">дата 2014г </t>
  </si>
  <si>
    <t>09,01,14</t>
  </si>
  <si>
    <t>13,01,14</t>
  </si>
  <si>
    <t>22,01,14</t>
  </si>
  <si>
    <t>27,01,14</t>
  </si>
  <si>
    <t>навес</t>
  </si>
  <si>
    <t>29,01,14</t>
  </si>
  <si>
    <t>пробивка вентиляции</t>
  </si>
  <si>
    <t>14,02,14</t>
  </si>
  <si>
    <t>замена уч-ка плети ХВС</t>
  </si>
  <si>
    <t>17,02,14</t>
  </si>
  <si>
    <t>кв.34</t>
  </si>
  <si>
    <t>труба 0 110</t>
  </si>
  <si>
    <t>переход</t>
  </si>
  <si>
    <t>манжет</t>
  </si>
  <si>
    <t>25,02,14</t>
  </si>
  <si>
    <t>20,02,14</t>
  </si>
  <si>
    <t>работы по кровле</t>
  </si>
  <si>
    <t>вышка</t>
  </si>
  <si>
    <t>31.03.2014.</t>
  </si>
  <si>
    <t>запенивание торцевых швов</t>
  </si>
  <si>
    <t>кв.39</t>
  </si>
  <si>
    <t>6,03,14</t>
  </si>
  <si>
    <t>очистка козырька</t>
  </si>
  <si>
    <t>31.04.2014</t>
  </si>
  <si>
    <t>18,04,14</t>
  </si>
  <si>
    <t>опиловка деревьев</t>
  </si>
  <si>
    <t>08,04,14</t>
  </si>
  <si>
    <t>01,04,14</t>
  </si>
  <si>
    <t>электромонтажные работы</t>
  </si>
  <si>
    <t>светильник</t>
  </si>
  <si>
    <t>ВВГ 2*2,5</t>
  </si>
  <si>
    <t>м</t>
  </si>
  <si>
    <t>гофра 0 16</t>
  </si>
  <si>
    <t>клипса</t>
  </si>
  <si>
    <t>Свт.САВ</t>
  </si>
  <si>
    <t>анкера</t>
  </si>
  <si>
    <t>автомат 25А</t>
  </si>
  <si>
    <t>13,05,14</t>
  </si>
  <si>
    <t>вентиля на стояке ХВС кв.16</t>
  </si>
  <si>
    <t>7ч</t>
  </si>
  <si>
    <t>крестовина</t>
  </si>
  <si>
    <t>отвод 0 50</t>
  </si>
  <si>
    <t>26,05,14</t>
  </si>
  <si>
    <t>замена запорной арматуры на</t>
  </si>
  <si>
    <t>системе отопления</t>
  </si>
  <si>
    <t>затвор 0 100</t>
  </si>
  <si>
    <t>флянцы 0 100</t>
  </si>
  <si>
    <t>резьба  025</t>
  </si>
  <si>
    <t>вентиль 025</t>
  </si>
  <si>
    <t>электроды</t>
  </si>
  <si>
    <t>31.06.2014</t>
  </si>
  <si>
    <t>06,06,14</t>
  </si>
  <si>
    <t>25,06,14</t>
  </si>
  <si>
    <t>на установку домофонной двери</t>
  </si>
  <si>
    <t xml:space="preserve">снятие </t>
  </si>
  <si>
    <t xml:space="preserve">косметический ремонт </t>
  </si>
  <si>
    <t xml:space="preserve"> 2-х фойе 55954,88+6%=59312,17</t>
  </si>
  <si>
    <t>0статок</t>
  </si>
  <si>
    <t>электромонтажные работы (декабрь 2013)</t>
  </si>
  <si>
    <t>смета</t>
  </si>
  <si>
    <t>3995.6*8,55</t>
  </si>
  <si>
    <t>8,07,14</t>
  </si>
  <si>
    <t>замена стояков ХВС и ГВС</t>
  </si>
  <si>
    <t>труба диам.15</t>
  </si>
  <si>
    <t>труба диам.20</t>
  </si>
  <si>
    <t>17,07,14</t>
  </si>
  <si>
    <t>спил дерева</t>
  </si>
  <si>
    <t>14,08,14</t>
  </si>
  <si>
    <t xml:space="preserve">труба  </t>
  </si>
  <si>
    <t>06,08,14</t>
  </si>
  <si>
    <t>чистка подвала</t>
  </si>
  <si>
    <t>08,08,14</t>
  </si>
  <si>
    <t>люминисцентная</t>
  </si>
  <si>
    <t>Вывоз мусора</t>
  </si>
  <si>
    <t>машин ГАЗ 52</t>
  </si>
  <si>
    <t>25,04,14</t>
  </si>
  <si>
    <t>24,05,14</t>
  </si>
  <si>
    <t>машина ГАЗ 52</t>
  </si>
  <si>
    <t>замена стояка горячей воды</t>
  </si>
  <si>
    <t xml:space="preserve">труба </t>
  </si>
  <si>
    <t>ацителен</t>
  </si>
  <si>
    <t>замена стояка отопления</t>
  </si>
  <si>
    <t>труба</t>
  </si>
  <si>
    <t>переходник</t>
  </si>
  <si>
    <t>сл.сантех</t>
  </si>
  <si>
    <t>1час</t>
  </si>
  <si>
    <t>заделка отверстия в стене</t>
  </si>
  <si>
    <t>замена лампочек</t>
  </si>
  <si>
    <t>электрик</t>
  </si>
  <si>
    <t xml:space="preserve">лампочка </t>
  </si>
  <si>
    <t xml:space="preserve">шт </t>
  </si>
  <si>
    <t>30 мин</t>
  </si>
  <si>
    <t>лампочка</t>
  </si>
  <si>
    <t>осмотр автомата</t>
  </si>
  <si>
    <t>замена прибора отопления и вентиля стояков отопления- подсобная</t>
  </si>
  <si>
    <t>сантехник</t>
  </si>
  <si>
    <t>Ремонтные работы на канализации</t>
  </si>
  <si>
    <t>Ремонтные работы на системе отопления кв.69а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</si>
</sst>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3" fontId="0" fillId="0" borderId="10" xfId="0" applyNumberFormat="1" applyBorder="1" applyAlignment="1">
      <alignment horizontal="center"/>
    </xf>
    <xf numFmtId="43" fontId="0" fillId="0" borderId="10" xfId="58" applyNumberFormat="1" applyFont="1" applyBorder="1" applyAlignment="1">
      <alignment horizontal="center"/>
    </xf>
    <xf numFmtId="43" fontId="3" fillId="0" borderId="10" xfId="58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6" fontId="0" fillId="0" borderId="10" xfId="58" applyNumberFormat="1" applyFont="1" applyBorder="1" applyAlignment="1">
      <alignment horizontal="center" vertical="center"/>
    </xf>
    <xf numFmtId="43" fontId="0" fillId="0" borderId="10" xfId="58" applyNumberFormat="1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22" sqref="B22:L23"/>
    </sheetView>
  </sheetViews>
  <sheetFormatPr defaultColWidth="9.00390625" defaultRowHeight="12.75"/>
  <cols>
    <col min="1" max="1" width="12.625" style="0" customWidth="1"/>
    <col min="2" max="2" width="13.875" style="0" customWidth="1"/>
    <col min="3" max="3" width="19.875" style="0" customWidth="1"/>
    <col min="4" max="4" width="15.125" style="0" customWidth="1"/>
    <col min="5" max="5" width="16.125" style="0" customWidth="1"/>
    <col min="6" max="6" width="17.375" style="0" customWidth="1"/>
    <col min="7" max="7" width="15.25390625" style="0" customWidth="1"/>
    <col min="8" max="8" width="13.00390625" style="0" customWidth="1"/>
    <col min="9" max="9" width="9.75390625" style="4" customWidth="1"/>
    <col min="10" max="10" width="12.875" style="4" customWidth="1"/>
    <col min="11" max="11" width="10.625" style="11" customWidth="1"/>
    <col min="12" max="12" width="15.00390625" style="9" customWidth="1"/>
  </cols>
  <sheetData>
    <row r="1" spans="1:8" ht="20.25" customHeight="1">
      <c r="A1" s="1"/>
      <c r="C1" s="4"/>
      <c r="D1" s="11"/>
      <c r="E1" s="11"/>
      <c r="F1" s="17">
        <v>41670</v>
      </c>
      <c r="G1" s="4"/>
      <c r="H1" s="4"/>
    </row>
    <row r="2" spans="1:8" ht="20.25" customHeight="1">
      <c r="A2" s="1" t="s">
        <v>22</v>
      </c>
      <c r="C2" s="4"/>
      <c r="D2" s="11"/>
      <c r="E2" s="11"/>
      <c r="F2" s="11"/>
      <c r="G2" s="4"/>
      <c r="H2" s="4"/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G4" s="4"/>
      <c r="H4" s="4"/>
      <c r="I4" s="11"/>
      <c r="J4" s="9"/>
      <c r="K4"/>
      <c r="L4"/>
    </row>
    <row r="5" spans="1:12" ht="12.75">
      <c r="A5" s="2" t="s">
        <v>5</v>
      </c>
      <c r="B5" s="2" t="s">
        <v>7</v>
      </c>
      <c r="C5" s="12">
        <v>73821.42</v>
      </c>
      <c r="D5" s="12">
        <v>56073.85</v>
      </c>
      <c r="E5" s="12">
        <v>47417.4</v>
      </c>
      <c r="F5" s="3">
        <v>82477.87</v>
      </c>
      <c r="G5" s="4"/>
      <c r="H5" s="4" t="s">
        <v>47</v>
      </c>
      <c r="I5" s="11">
        <v>47902.34</v>
      </c>
      <c r="J5" s="9"/>
      <c r="K5"/>
      <c r="L5"/>
    </row>
    <row r="6" spans="2:12" ht="12.75">
      <c r="B6" s="2" t="s">
        <v>6</v>
      </c>
      <c r="C6" s="12">
        <v>11725.32</v>
      </c>
      <c r="D6" s="12">
        <v>0</v>
      </c>
      <c r="E6" s="12">
        <v>231.74</v>
      </c>
      <c r="F6" s="3">
        <v>11493.58</v>
      </c>
      <c r="G6" s="4"/>
      <c r="H6" s="4"/>
      <c r="I6" s="11"/>
      <c r="J6" s="9"/>
      <c r="K6"/>
      <c r="L6"/>
    </row>
    <row r="7" spans="2:12" ht="12.75">
      <c r="B7" s="2" t="s">
        <v>8</v>
      </c>
      <c r="C7" s="12">
        <f>SUM(C5:C6)</f>
        <v>85546.73999999999</v>
      </c>
      <c r="D7" s="12">
        <f>SUM(D5:D6)</f>
        <v>56073.85</v>
      </c>
      <c r="E7" s="12">
        <f>SUM(E5:E6)</f>
        <v>47649.14</v>
      </c>
      <c r="F7" s="3">
        <f>SUM(F5:F6)</f>
        <v>93971.45</v>
      </c>
      <c r="G7" s="4"/>
      <c r="H7" s="4"/>
      <c r="I7" s="11"/>
      <c r="J7" s="9"/>
      <c r="K7"/>
      <c r="L7"/>
    </row>
    <row r="8" spans="2:8" ht="15.75">
      <c r="B8" s="20" t="s">
        <v>31</v>
      </c>
      <c r="C8">
        <v>49436.64</v>
      </c>
      <c r="D8" s="11"/>
      <c r="E8" s="11"/>
      <c r="F8" s="11"/>
      <c r="G8" s="4"/>
      <c r="H8" s="4"/>
    </row>
    <row r="9" spans="3:8" ht="12.75">
      <c r="C9" s="4"/>
      <c r="D9" s="11"/>
      <c r="E9" s="11"/>
      <c r="F9" s="11"/>
      <c r="G9" s="4"/>
      <c r="H9" s="4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5" customHeight="1">
      <c r="A12" s="2"/>
      <c r="B12" s="2"/>
      <c r="C12" s="2"/>
      <c r="D12" s="2"/>
      <c r="E12" s="2"/>
      <c r="F12" s="2"/>
      <c r="G12" s="3"/>
      <c r="H12" s="2"/>
      <c r="I12" s="3"/>
      <c r="J12" s="3"/>
      <c r="K12" s="12"/>
      <c r="L12" s="8"/>
    </row>
    <row r="13" spans="1:12" ht="12.75">
      <c r="A13" s="2"/>
      <c r="B13" s="2" t="s">
        <v>43</v>
      </c>
      <c r="C13" s="2"/>
      <c r="D13" s="3"/>
      <c r="E13" s="3" t="s">
        <v>57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44</v>
      </c>
      <c r="C14" s="2"/>
      <c r="D14" s="3"/>
      <c r="E14" s="2"/>
      <c r="F14" s="13" t="s">
        <v>24</v>
      </c>
      <c r="G14" s="13">
        <v>32204.54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2"/>
      <c r="E15" s="2"/>
      <c r="F15" s="2"/>
      <c r="G15" s="3"/>
      <c r="H15" s="2"/>
      <c r="I15" s="3"/>
      <c r="J15" s="3"/>
      <c r="K15" s="12"/>
      <c r="L15" s="8"/>
    </row>
    <row r="16" spans="1:12" ht="12.75">
      <c r="A16" s="2" t="s">
        <v>61</v>
      </c>
      <c r="B16" s="2" t="s">
        <v>46</v>
      </c>
      <c r="C16" s="2"/>
      <c r="D16" s="3" t="s">
        <v>33</v>
      </c>
      <c r="E16" s="2"/>
      <c r="F16" s="13" t="s">
        <v>23</v>
      </c>
      <c r="G16" s="13">
        <v>578.9</v>
      </c>
      <c r="H16" s="3"/>
      <c r="I16" s="3"/>
      <c r="J16" s="3"/>
      <c r="K16" s="12"/>
      <c r="L16" s="12"/>
    </row>
    <row r="17" spans="1:12" ht="12.75">
      <c r="A17" s="2"/>
      <c r="B17" s="2"/>
      <c r="C17" s="2"/>
      <c r="D17" s="3" t="s">
        <v>33</v>
      </c>
      <c r="E17" s="2"/>
      <c r="F17" s="13"/>
      <c r="G17" s="13"/>
      <c r="H17" s="3"/>
      <c r="I17" s="3"/>
      <c r="J17" s="3"/>
      <c r="K17" s="12"/>
      <c r="L17" s="12"/>
    </row>
    <row r="18" spans="1:12" ht="12.75">
      <c r="A18" s="2"/>
      <c r="B18" s="2"/>
      <c r="C18" s="2"/>
      <c r="D18" s="3"/>
      <c r="E18" s="2"/>
      <c r="F18" s="13"/>
      <c r="G18" s="13"/>
      <c r="H18" s="3"/>
      <c r="I18" s="3"/>
      <c r="J18" s="3"/>
      <c r="K18" s="12"/>
      <c r="L18" s="12"/>
    </row>
    <row r="19" spans="1:12" ht="12.75">
      <c r="A19" s="2" t="s">
        <v>62</v>
      </c>
      <c r="B19" s="2" t="s">
        <v>46</v>
      </c>
      <c r="C19" s="2"/>
      <c r="D19" s="3" t="s">
        <v>33</v>
      </c>
      <c r="E19" s="2"/>
      <c r="F19" s="13" t="s">
        <v>42</v>
      </c>
      <c r="G19" s="13">
        <v>1436.97</v>
      </c>
      <c r="H19" s="3"/>
      <c r="I19" s="3"/>
      <c r="J19" s="3"/>
      <c r="K19" s="12"/>
      <c r="L19" s="12"/>
    </row>
    <row r="20" spans="1:12" ht="12.75">
      <c r="A20" s="2"/>
      <c r="B20" s="2"/>
      <c r="C20" s="2"/>
      <c r="D20" s="3" t="s">
        <v>33</v>
      </c>
      <c r="E20" s="2"/>
      <c r="F20" s="13"/>
      <c r="G20" s="13"/>
      <c r="H20" s="3"/>
      <c r="I20" s="3"/>
      <c r="J20" s="3"/>
      <c r="K20" s="12"/>
      <c r="L20" s="12"/>
    </row>
    <row r="21" spans="1:12" ht="12.75">
      <c r="A21" s="2"/>
      <c r="B21" s="2"/>
      <c r="C21" s="2"/>
      <c r="D21" s="3"/>
      <c r="E21" s="2"/>
      <c r="F21" s="2"/>
      <c r="G21" s="2"/>
      <c r="H21" s="3"/>
      <c r="I21" s="3"/>
      <c r="J21" s="3"/>
      <c r="K21" s="12"/>
      <c r="L21" s="12"/>
    </row>
    <row r="22" spans="1:12" ht="12.75">
      <c r="A22" s="2" t="s">
        <v>63</v>
      </c>
      <c r="B22" s="2" t="s">
        <v>45</v>
      </c>
      <c r="C22" s="2"/>
      <c r="D22" s="3" t="s">
        <v>38</v>
      </c>
      <c r="E22" s="2"/>
      <c r="F22" s="13" t="s">
        <v>23</v>
      </c>
      <c r="G22" s="13">
        <v>523.62</v>
      </c>
      <c r="H22" s="3" t="s">
        <v>41</v>
      </c>
      <c r="I22" s="3" t="s">
        <v>21</v>
      </c>
      <c r="J22" s="3">
        <v>15</v>
      </c>
      <c r="K22" s="12">
        <v>12</v>
      </c>
      <c r="L22" s="8">
        <v>180</v>
      </c>
    </row>
    <row r="23" spans="1:12" ht="12.75">
      <c r="A23" s="2"/>
      <c r="B23" s="2"/>
      <c r="C23" s="2"/>
      <c r="D23" s="3" t="s">
        <v>38</v>
      </c>
      <c r="E23" s="2"/>
      <c r="F23" s="13"/>
      <c r="G23" s="13"/>
      <c r="H23" s="3"/>
      <c r="I23" s="3"/>
      <c r="J23" s="3"/>
      <c r="K23" s="16" t="s">
        <v>24</v>
      </c>
      <c r="L23" s="14">
        <v>180</v>
      </c>
    </row>
    <row r="24" spans="1:12" ht="12.75">
      <c r="A24" s="2"/>
      <c r="B24" s="2"/>
      <c r="C24" s="2"/>
      <c r="D24" s="3"/>
      <c r="E24" s="2"/>
      <c r="F24" s="13"/>
      <c r="G24" s="13"/>
      <c r="H24" s="3"/>
      <c r="I24" s="3"/>
      <c r="J24" s="3"/>
      <c r="K24" s="16"/>
      <c r="L24" s="14"/>
    </row>
    <row r="25" spans="1:12" ht="12.75">
      <c r="A25" s="2" t="s">
        <v>64</v>
      </c>
      <c r="B25" s="2" t="s">
        <v>48</v>
      </c>
      <c r="C25" s="2"/>
      <c r="D25" s="3" t="s">
        <v>36</v>
      </c>
      <c r="E25" s="2"/>
      <c r="F25" s="13" t="s">
        <v>40</v>
      </c>
      <c r="G25" s="13">
        <v>955.28</v>
      </c>
      <c r="H25" s="3" t="s">
        <v>65</v>
      </c>
      <c r="I25" s="3" t="s">
        <v>21</v>
      </c>
      <c r="J25" s="3">
        <v>1</v>
      </c>
      <c r="K25" s="21">
        <v>40</v>
      </c>
      <c r="L25" s="18">
        <v>40</v>
      </c>
    </row>
    <row r="26" spans="1:12" ht="12.75">
      <c r="A26" s="2"/>
      <c r="B26" s="2"/>
      <c r="C26" s="2"/>
      <c r="D26" s="3" t="s">
        <v>36</v>
      </c>
      <c r="E26" s="2"/>
      <c r="F26" s="13"/>
      <c r="G26" s="13"/>
      <c r="H26" s="3" t="s">
        <v>37</v>
      </c>
      <c r="I26" s="3" t="s">
        <v>21</v>
      </c>
      <c r="J26" s="3">
        <v>18</v>
      </c>
      <c r="K26" s="21">
        <v>0.3</v>
      </c>
      <c r="L26" s="18">
        <v>5.4</v>
      </c>
    </row>
    <row r="27" spans="1:12" ht="12.75">
      <c r="A27" s="2"/>
      <c r="B27" s="2"/>
      <c r="C27" s="2"/>
      <c r="D27" s="3"/>
      <c r="E27" s="2"/>
      <c r="F27" s="13"/>
      <c r="G27" s="13"/>
      <c r="H27" s="3"/>
      <c r="I27" s="3"/>
      <c r="J27" s="3"/>
      <c r="K27" s="16" t="s">
        <v>24</v>
      </c>
      <c r="L27" s="14">
        <f>SUM(L25:L26)</f>
        <v>45.4</v>
      </c>
    </row>
    <row r="28" spans="1:12" ht="12.75">
      <c r="A28" s="2"/>
      <c r="B28" s="2"/>
      <c r="C28" s="2"/>
      <c r="D28" s="3"/>
      <c r="E28" s="2"/>
      <c r="F28" s="13"/>
      <c r="G28" s="13"/>
      <c r="H28" s="3"/>
      <c r="I28" s="3"/>
      <c r="J28" s="3"/>
      <c r="K28" s="16"/>
      <c r="L28" s="14"/>
    </row>
    <row r="29" spans="1:12" ht="12.75">
      <c r="A29" s="2" t="s">
        <v>66</v>
      </c>
      <c r="B29" s="2" t="s">
        <v>67</v>
      </c>
      <c r="C29" s="2"/>
      <c r="D29" s="3" t="s">
        <v>36</v>
      </c>
      <c r="E29" s="2"/>
      <c r="F29" s="13" t="s">
        <v>42</v>
      </c>
      <c r="G29" s="13">
        <v>1382.92</v>
      </c>
      <c r="H29" s="3"/>
      <c r="I29" s="3"/>
      <c r="J29" s="3"/>
      <c r="K29" s="16"/>
      <c r="L29" s="14"/>
    </row>
    <row r="30" spans="1:12" ht="12.75">
      <c r="A30" s="2"/>
      <c r="B30" s="2"/>
      <c r="C30" s="2"/>
      <c r="D30" s="3" t="s">
        <v>36</v>
      </c>
      <c r="E30" s="2"/>
      <c r="F30" s="13"/>
      <c r="G30" s="13"/>
      <c r="H30" s="3"/>
      <c r="I30" s="3"/>
      <c r="J30" s="3"/>
      <c r="K30" s="16"/>
      <c r="L30" s="14"/>
    </row>
    <row r="31" spans="1:12" ht="12.75">
      <c r="A31" s="2"/>
      <c r="B31" s="2"/>
      <c r="C31" s="2"/>
      <c r="D31" s="3"/>
      <c r="E31" s="2"/>
      <c r="F31" s="13"/>
      <c r="G31" s="13"/>
      <c r="H31" s="3"/>
      <c r="I31" s="3"/>
      <c r="J31" s="3"/>
      <c r="K31" s="16"/>
      <c r="L31" s="14"/>
    </row>
    <row r="32" spans="1:12" ht="12.75">
      <c r="A32" s="2"/>
      <c r="B32" s="2"/>
      <c r="C32" s="2"/>
      <c r="D32" s="3"/>
      <c r="E32" s="2"/>
      <c r="F32" s="13"/>
      <c r="G32" s="13"/>
      <c r="H32" s="3"/>
      <c r="I32" s="3"/>
      <c r="J32" s="3"/>
      <c r="K32" s="16"/>
      <c r="L32" s="14"/>
    </row>
    <row r="33" spans="1:12" ht="12.75">
      <c r="A33" s="2"/>
      <c r="B33" s="2"/>
      <c r="C33" s="2"/>
      <c r="D33" s="3"/>
      <c r="E33" s="2"/>
      <c r="F33" s="2"/>
      <c r="G33" s="2"/>
      <c r="H33" s="3"/>
      <c r="I33" s="3"/>
      <c r="J33" s="3"/>
      <c r="K33" s="12"/>
      <c r="L33" s="12"/>
    </row>
    <row r="35" spans="1:2" ht="12.75">
      <c r="A35" t="s">
        <v>30</v>
      </c>
      <c r="B35">
        <v>37307.63</v>
      </c>
    </row>
    <row r="36" spans="1:2" ht="12.75">
      <c r="A36" s="19" t="s">
        <v>31</v>
      </c>
      <c r="B36" s="19">
        <v>59778.15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17.125" style="0" customWidth="1"/>
    <col min="4" max="4" width="13.1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41942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122426.36</v>
      </c>
      <c r="D5" s="12">
        <v>59451.73</v>
      </c>
      <c r="E5" s="3">
        <v>60588.82</v>
      </c>
      <c r="F5" s="12">
        <v>121289.27</v>
      </c>
      <c r="G5" s="4"/>
      <c r="H5" s="4" t="s">
        <v>47</v>
      </c>
      <c r="I5" s="11">
        <f>сентябрь!I5+4615.46</f>
        <v>28894.87</v>
      </c>
      <c r="J5" s="9"/>
    </row>
    <row r="6" spans="2:10" ht="12.75">
      <c r="B6" s="2" t="s">
        <v>6</v>
      </c>
      <c r="C6" s="12">
        <f>сентябрь!F6</f>
        <v>10166.45</v>
      </c>
      <c r="D6" s="3">
        <v>0</v>
      </c>
      <c r="E6" s="3">
        <v>119.59</v>
      </c>
      <c r="F6" s="12">
        <v>10046.86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132592.81</v>
      </c>
      <c r="D7" s="12">
        <f>SUM(D5:D6)</f>
        <v>59451.73</v>
      </c>
      <c r="E7" s="3">
        <f>SUM(E5:E6)</f>
        <v>60708.409999999996</v>
      </c>
      <c r="F7" s="12">
        <f>SUM(F5:F6)</f>
        <v>131336.13</v>
      </c>
      <c r="G7" s="4"/>
      <c r="H7" s="4"/>
      <c r="I7" s="11"/>
      <c r="J7" s="9"/>
    </row>
    <row r="8" spans="2:12" ht="14.25">
      <c r="B8" s="26" t="s">
        <v>31</v>
      </c>
      <c r="C8" s="25">
        <f>сентябрь!B31</f>
        <v>120938.78999999998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 t="s">
        <v>43</v>
      </c>
      <c r="C13" s="2"/>
      <c r="D13" s="3"/>
      <c r="F13" s="3" t="s">
        <v>121</v>
      </c>
      <c r="G13" s="3"/>
      <c r="H13" s="2"/>
      <c r="I13" s="3"/>
      <c r="J13" s="3"/>
      <c r="K13" s="12"/>
      <c r="L13" s="8"/>
    </row>
    <row r="14" spans="1:12" ht="12.75">
      <c r="A14" s="2"/>
      <c r="B14" s="2" t="s">
        <v>44</v>
      </c>
      <c r="C14" s="2"/>
      <c r="D14" s="3"/>
      <c r="E14" s="2"/>
      <c r="F14" s="13" t="s">
        <v>24</v>
      </c>
      <c r="G14" s="13">
        <v>34162.38</v>
      </c>
      <c r="H14" s="2"/>
      <c r="I14" s="3"/>
      <c r="J14" s="3"/>
      <c r="K14" s="12"/>
      <c r="L14" s="8"/>
    </row>
    <row r="15" spans="1:12" ht="14.25" customHeight="1">
      <c r="A15" s="2"/>
      <c r="B15" s="2"/>
      <c r="C15" s="2"/>
      <c r="D15" s="3"/>
      <c r="E15" s="2"/>
      <c r="F15" s="2"/>
      <c r="G15" s="3"/>
      <c r="H15" s="3"/>
      <c r="I15" s="3"/>
      <c r="J15" s="3"/>
      <c r="K15" s="12"/>
      <c r="L15" s="8"/>
    </row>
    <row r="16" spans="1:12" ht="12.75">
      <c r="A16" s="15">
        <v>41919</v>
      </c>
      <c r="B16" s="57" t="s">
        <v>157</v>
      </c>
      <c r="C16" s="58"/>
      <c r="D16" s="3" t="s">
        <v>145</v>
      </c>
      <c r="E16" s="2"/>
      <c r="F16" s="13" t="s">
        <v>146</v>
      </c>
      <c r="G16" s="16">
        <v>1738.5</v>
      </c>
      <c r="H16" s="12"/>
      <c r="I16" s="3"/>
      <c r="J16" s="3"/>
      <c r="K16" s="23"/>
      <c r="L16" s="24"/>
    </row>
    <row r="17" spans="1:12" ht="12.75">
      <c r="A17" s="2"/>
      <c r="B17" s="59"/>
      <c r="C17" s="60"/>
      <c r="D17" s="3" t="s">
        <v>145</v>
      </c>
      <c r="E17" s="2"/>
      <c r="F17" s="13"/>
      <c r="G17" s="16"/>
      <c r="H17" s="12"/>
      <c r="I17" s="3"/>
      <c r="J17" s="3"/>
      <c r="K17" s="23"/>
      <c r="L17" s="24"/>
    </row>
    <row r="18" spans="1:12" ht="12.75">
      <c r="A18" s="2"/>
      <c r="B18" s="29"/>
      <c r="C18" s="29"/>
      <c r="D18" s="3" t="s">
        <v>145</v>
      </c>
      <c r="E18" s="2"/>
      <c r="F18" s="13"/>
      <c r="G18" s="16"/>
      <c r="H18" s="12"/>
      <c r="I18" s="3"/>
      <c r="J18" s="3"/>
      <c r="K18" s="23"/>
      <c r="L18" s="24"/>
    </row>
    <row r="19" spans="1:12" ht="12.75">
      <c r="A19" s="2"/>
      <c r="B19" s="29"/>
      <c r="C19" s="29"/>
      <c r="D19" s="3"/>
      <c r="E19" s="2"/>
      <c r="F19" s="13"/>
      <c r="G19" s="16"/>
      <c r="H19" s="12"/>
      <c r="I19" s="3"/>
      <c r="J19" s="3"/>
      <c r="K19" s="16"/>
      <c r="L19" s="14"/>
    </row>
    <row r="20" spans="1:12" ht="12.75">
      <c r="A20" s="2"/>
      <c r="B20" s="29"/>
      <c r="C20" s="29"/>
      <c r="D20" s="3"/>
      <c r="E20" s="2"/>
      <c r="F20" s="13"/>
      <c r="G20" s="16"/>
      <c r="H20" s="12"/>
      <c r="I20" s="3"/>
      <c r="J20" s="3"/>
      <c r="K20" s="16"/>
      <c r="L20" s="14"/>
    </row>
    <row r="22" spans="1:2" ht="15">
      <c r="A22" s="19" t="s">
        <v>30</v>
      </c>
      <c r="B22" s="28">
        <f>G14+G16</f>
        <v>35900.88</v>
      </c>
    </row>
    <row r="23" spans="1:2" ht="15">
      <c r="A23" s="27" t="s">
        <v>31</v>
      </c>
      <c r="B23" s="28">
        <f>E7+C8-B22</f>
        <v>145746.31999999998</v>
      </c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23" sqref="G22:G23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17.125" style="0" customWidth="1"/>
    <col min="4" max="4" width="13.1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41973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121289.27</v>
      </c>
      <c r="D5" s="12">
        <v>59451.76</v>
      </c>
      <c r="E5" s="3">
        <v>59965.52</v>
      </c>
      <c r="F5" s="12">
        <v>120775.51</v>
      </c>
      <c r="G5" s="4"/>
      <c r="H5" s="4" t="s">
        <v>47</v>
      </c>
      <c r="I5" s="11">
        <f>октябрь!I5+5023.77</f>
        <v>33918.64</v>
      </c>
      <c r="J5" s="9"/>
    </row>
    <row r="6" spans="2:10" ht="12.75">
      <c r="B6" s="2" t="s">
        <v>6</v>
      </c>
      <c r="C6" s="12">
        <f>октябрь!F6</f>
        <v>10046.86</v>
      </c>
      <c r="D6" s="3">
        <v>0</v>
      </c>
      <c r="E6" s="3">
        <v>109.57</v>
      </c>
      <c r="F6" s="12">
        <v>9937.29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131336.13</v>
      </c>
      <c r="D7" s="12">
        <f>SUM(D5:D6)</f>
        <v>59451.76</v>
      </c>
      <c r="E7" s="3">
        <f>SUM(E5:E6)</f>
        <v>60075.09</v>
      </c>
      <c r="F7" s="12">
        <f>SUM(F5:F6)</f>
        <v>130712.79999999999</v>
      </c>
      <c r="G7" s="4"/>
      <c r="H7" s="4"/>
      <c r="I7" s="11"/>
      <c r="J7" s="9"/>
    </row>
    <row r="8" spans="2:12" ht="14.25">
      <c r="B8" s="26" t="s">
        <v>31</v>
      </c>
      <c r="C8" s="25">
        <f>октябрь!B23</f>
        <v>145746.31999999998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 t="s">
        <v>43</v>
      </c>
      <c r="C13" s="2"/>
      <c r="D13" s="3"/>
      <c r="F13" s="3" t="s">
        <v>121</v>
      </c>
      <c r="G13" s="3"/>
      <c r="H13" s="2"/>
      <c r="I13" s="3"/>
      <c r="J13" s="3"/>
      <c r="K13" s="12"/>
      <c r="L13" s="8"/>
    </row>
    <row r="14" spans="1:12" ht="12.75">
      <c r="A14" s="2"/>
      <c r="B14" s="2" t="s">
        <v>44</v>
      </c>
      <c r="C14" s="2"/>
      <c r="D14" s="3"/>
      <c r="E14" s="2"/>
      <c r="F14" s="13" t="s">
        <v>24</v>
      </c>
      <c r="G14" s="13">
        <v>34162.38</v>
      </c>
      <c r="H14" s="2"/>
      <c r="I14" s="3"/>
      <c r="J14" s="3"/>
      <c r="K14" s="12"/>
      <c r="L14" s="8"/>
    </row>
    <row r="15" spans="1:12" ht="14.25" customHeight="1">
      <c r="A15" s="2"/>
      <c r="B15" s="2"/>
      <c r="C15" s="2"/>
      <c r="D15" s="3"/>
      <c r="E15" s="2"/>
      <c r="F15" s="2"/>
      <c r="G15" s="3"/>
      <c r="H15" s="3"/>
      <c r="I15" s="3"/>
      <c r="J15" s="3"/>
      <c r="K15" s="12"/>
      <c r="L15" s="8"/>
    </row>
    <row r="16" spans="1:12" ht="12.75">
      <c r="A16" s="15"/>
      <c r="B16" s="51" t="s">
        <v>147</v>
      </c>
      <c r="C16" s="52"/>
      <c r="D16" s="3"/>
      <c r="E16" s="2"/>
      <c r="F16" s="13" t="s">
        <v>120</v>
      </c>
      <c r="G16" s="16">
        <v>2221.01</v>
      </c>
      <c r="H16" s="12"/>
      <c r="I16" s="3"/>
      <c r="J16" s="3"/>
      <c r="K16" s="23"/>
      <c r="L16" s="24"/>
    </row>
    <row r="17" spans="1:12" ht="12.75">
      <c r="A17" s="2"/>
      <c r="B17" s="29"/>
      <c r="C17" s="29"/>
      <c r="D17" s="3"/>
      <c r="E17" s="2"/>
      <c r="F17" s="13"/>
      <c r="G17" s="16"/>
      <c r="H17" s="12"/>
      <c r="I17" s="3"/>
      <c r="J17" s="3"/>
      <c r="K17" s="23"/>
      <c r="L17" s="24"/>
    </row>
    <row r="18" spans="1:12" ht="12.75">
      <c r="A18" s="2"/>
      <c r="B18" s="29"/>
      <c r="C18" s="29"/>
      <c r="D18" s="3"/>
      <c r="E18" s="2"/>
      <c r="F18" s="13"/>
      <c r="G18" s="16"/>
      <c r="H18" s="12"/>
      <c r="I18" s="3"/>
      <c r="J18" s="3"/>
      <c r="K18" s="23"/>
      <c r="L18" s="24"/>
    </row>
    <row r="19" spans="1:12" ht="12.75">
      <c r="A19" s="2"/>
      <c r="B19" s="29"/>
      <c r="C19" s="29"/>
      <c r="D19" s="3"/>
      <c r="E19" s="2"/>
      <c r="F19" s="13"/>
      <c r="G19" s="16"/>
      <c r="H19" s="12"/>
      <c r="I19" s="3"/>
      <c r="J19" s="3"/>
      <c r="K19" s="16"/>
      <c r="L19" s="14"/>
    </row>
    <row r="20" spans="1:12" ht="12.75">
      <c r="A20" s="2"/>
      <c r="B20" s="29"/>
      <c r="C20" s="29"/>
      <c r="D20" s="3"/>
      <c r="E20" s="2"/>
      <c r="F20" s="13"/>
      <c r="G20" s="16"/>
      <c r="H20" s="12"/>
      <c r="I20" s="3"/>
      <c r="J20" s="3"/>
      <c r="K20" s="16"/>
      <c r="L20" s="14"/>
    </row>
    <row r="22" spans="1:2" ht="15">
      <c r="A22" s="19" t="s">
        <v>30</v>
      </c>
      <c r="B22" s="28">
        <f>G14+G16</f>
        <v>36383.39</v>
      </c>
    </row>
    <row r="23" spans="1:2" ht="15">
      <c r="A23" s="27" t="s">
        <v>31</v>
      </c>
      <c r="B23" s="28">
        <f>E7+C8-B22</f>
        <v>169438.01999999996</v>
      </c>
    </row>
  </sheetData>
  <sheetProtection/>
  <mergeCells count="5">
    <mergeCell ref="H10:L10"/>
    <mergeCell ref="A10:A11"/>
    <mergeCell ref="B10:C11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17.125" style="0" customWidth="1"/>
    <col min="4" max="4" width="13.1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42003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120775.51</v>
      </c>
      <c r="D5" s="12">
        <v>59451.73</v>
      </c>
      <c r="E5" s="3">
        <v>70071.58</v>
      </c>
      <c r="F5" s="12">
        <v>110155.66</v>
      </c>
      <c r="G5" s="4"/>
      <c r="H5" s="4" t="s">
        <v>47</v>
      </c>
      <c r="I5" s="11">
        <f>ноябрь!I5+3741.9</f>
        <v>37660.54</v>
      </c>
      <c r="J5" s="9"/>
    </row>
    <row r="6" spans="2:10" ht="12.75">
      <c r="B6" s="2" t="s">
        <v>6</v>
      </c>
      <c r="C6" s="12">
        <f>ноябрь!F6</f>
        <v>9937.29</v>
      </c>
      <c r="D6" s="3">
        <v>0</v>
      </c>
      <c r="E6" s="3">
        <v>101.2</v>
      </c>
      <c r="F6" s="12">
        <v>9836.09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130712.79999999999</v>
      </c>
      <c r="D7" s="12">
        <f>SUM(D5:D6)</f>
        <v>59451.73</v>
      </c>
      <c r="E7" s="3">
        <f>SUM(E5:E6)</f>
        <v>70172.78</v>
      </c>
      <c r="F7" s="12">
        <f>SUM(F5:F6)</f>
        <v>119991.75</v>
      </c>
      <c r="G7" s="4"/>
      <c r="H7" s="4"/>
      <c r="I7" s="11"/>
      <c r="J7" s="9"/>
    </row>
    <row r="8" spans="2:12" ht="14.25">
      <c r="B8" s="26" t="s">
        <v>31</v>
      </c>
      <c r="C8" s="25">
        <f>ноябрь!B23</f>
        <v>169438.01999999996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5"/>
      <c r="K12" s="12"/>
      <c r="L12" s="12"/>
    </row>
    <row r="13" spans="1:12" ht="12.75">
      <c r="A13" s="2"/>
      <c r="B13" s="2" t="s">
        <v>43</v>
      </c>
      <c r="C13" s="2"/>
      <c r="D13" s="3"/>
      <c r="E13" s="4"/>
      <c r="F13" s="3" t="s">
        <v>121</v>
      </c>
      <c r="G13" s="3"/>
      <c r="H13" s="3"/>
      <c r="I13" s="3"/>
      <c r="J13" s="36"/>
      <c r="K13" s="33"/>
      <c r="L13" s="33"/>
    </row>
    <row r="14" spans="1:12" ht="12.75">
      <c r="A14" s="2"/>
      <c r="B14" s="2" t="s">
        <v>44</v>
      </c>
      <c r="C14" s="2"/>
      <c r="D14" s="3"/>
      <c r="E14" s="3"/>
      <c r="F14" s="13" t="s">
        <v>24</v>
      </c>
      <c r="G14" s="13">
        <v>34162.38</v>
      </c>
      <c r="H14" s="3"/>
      <c r="I14" s="3"/>
      <c r="J14" s="36"/>
      <c r="K14" s="33"/>
      <c r="L14" s="33"/>
    </row>
    <row r="15" spans="1:12" ht="14.25" customHeight="1">
      <c r="A15" s="2"/>
      <c r="B15" s="2"/>
      <c r="C15" s="2"/>
      <c r="D15" s="3"/>
      <c r="E15" s="3"/>
      <c r="F15" s="3"/>
      <c r="G15" s="3"/>
      <c r="H15" s="3"/>
      <c r="I15" s="3"/>
      <c r="J15" s="36"/>
      <c r="K15" s="33"/>
      <c r="L15" s="33"/>
    </row>
    <row r="16" spans="1:12" ht="12.75">
      <c r="A16" s="15">
        <v>41975</v>
      </c>
      <c r="B16" s="51" t="s">
        <v>148</v>
      </c>
      <c r="C16" s="52"/>
      <c r="D16" s="3" t="s">
        <v>149</v>
      </c>
      <c r="E16" s="12">
        <v>1058</v>
      </c>
      <c r="F16" s="13">
        <v>1</v>
      </c>
      <c r="G16" s="16">
        <f>F16*E16</f>
        <v>1058</v>
      </c>
      <c r="H16" s="32" t="s">
        <v>150</v>
      </c>
      <c r="I16" s="32" t="s">
        <v>151</v>
      </c>
      <c r="J16" s="36">
        <v>9</v>
      </c>
      <c r="K16" s="33">
        <f>11.9*1.103*1.02</f>
        <v>13.388214</v>
      </c>
      <c r="L16" s="33">
        <f>J16*K16</f>
        <v>120.493926</v>
      </c>
    </row>
    <row r="17" spans="1:12" ht="12.75">
      <c r="A17" s="2"/>
      <c r="B17" s="29"/>
      <c r="C17" s="29"/>
      <c r="D17" s="3"/>
      <c r="E17" s="12"/>
      <c r="F17" s="13"/>
      <c r="G17" s="16"/>
      <c r="H17" s="32"/>
      <c r="I17" s="32"/>
      <c r="J17" s="36"/>
      <c r="K17" s="34" t="s">
        <v>24</v>
      </c>
      <c r="L17" s="34">
        <f>L16</f>
        <v>120.493926</v>
      </c>
    </row>
    <row r="18" spans="1:12" ht="12.75">
      <c r="A18" s="2"/>
      <c r="B18" s="30"/>
      <c r="C18" s="31"/>
      <c r="D18" s="3"/>
      <c r="E18" s="12"/>
      <c r="F18" s="13"/>
      <c r="G18" s="16"/>
      <c r="H18" s="32"/>
      <c r="I18" s="32"/>
      <c r="J18" s="36"/>
      <c r="K18" s="34"/>
      <c r="L18" s="34"/>
    </row>
    <row r="19" spans="1:12" ht="12.75">
      <c r="A19" s="15">
        <v>41978</v>
      </c>
      <c r="B19" s="51" t="s">
        <v>148</v>
      </c>
      <c r="C19" s="52"/>
      <c r="D19" s="3" t="s">
        <v>149</v>
      </c>
      <c r="E19" s="12">
        <v>1058</v>
      </c>
      <c r="F19" s="13" t="s">
        <v>152</v>
      </c>
      <c r="G19" s="16">
        <v>529</v>
      </c>
      <c r="H19" s="32" t="s">
        <v>153</v>
      </c>
      <c r="I19" s="32" t="s">
        <v>21</v>
      </c>
      <c r="J19" s="36">
        <v>2</v>
      </c>
      <c r="K19" s="33">
        <f>11.9*1.103*1.02</f>
        <v>13.388214</v>
      </c>
      <c r="L19" s="33">
        <f>K19*J19</f>
        <v>26.776428</v>
      </c>
    </row>
    <row r="20" spans="1:12" ht="12.75">
      <c r="A20" s="2"/>
      <c r="B20" s="29"/>
      <c r="C20" s="29"/>
      <c r="D20" s="3"/>
      <c r="E20" s="12"/>
      <c r="F20" s="13"/>
      <c r="G20" s="16"/>
      <c r="H20" s="32"/>
      <c r="I20" s="32"/>
      <c r="J20" s="36"/>
      <c r="K20" s="34" t="s">
        <v>24</v>
      </c>
      <c r="L20" s="34">
        <f>L19</f>
        <v>26.776428</v>
      </c>
    </row>
    <row r="21" spans="1:12" ht="12.75">
      <c r="A21" s="2"/>
      <c r="B21" s="29"/>
      <c r="C21" s="29"/>
      <c r="D21" s="3"/>
      <c r="E21" s="12"/>
      <c r="F21" s="13"/>
      <c r="G21" s="16"/>
      <c r="H21" s="32"/>
      <c r="I21" s="32"/>
      <c r="J21" s="36"/>
      <c r="K21" s="34"/>
      <c r="L21" s="34"/>
    </row>
    <row r="22" spans="1:12" ht="12.75">
      <c r="A22" s="15">
        <v>41981</v>
      </c>
      <c r="B22" s="51" t="s">
        <v>154</v>
      </c>
      <c r="C22" s="52"/>
      <c r="D22" s="3" t="s">
        <v>149</v>
      </c>
      <c r="E22" s="12">
        <v>1058</v>
      </c>
      <c r="F22" s="13" t="s">
        <v>152</v>
      </c>
      <c r="G22" s="16">
        <v>529</v>
      </c>
      <c r="H22" s="32"/>
      <c r="I22" s="32"/>
      <c r="J22" s="36"/>
      <c r="K22" s="34"/>
      <c r="L22" s="34"/>
    </row>
    <row r="23" spans="1:12" ht="12.75">
      <c r="A23" s="2"/>
      <c r="B23" s="29"/>
      <c r="C23" s="29"/>
      <c r="D23" s="3"/>
      <c r="E23" s="12"/>
      <c r="F23" s="13"/>
      <c r="G23" s="16"/>
      <c r="H23" s="32"/>
      <c r="I23" s="32"/>
      <c r="J23" s="36"/>
      <c r="K23" s="34"/>
      <c r="L23" s="34"/>
    </row>
    <row r="24" spans="1:12" ht="12.75">
      <c r="A24" s="15">
        <v>42002</v>
      </c>
      <c r="B24" s="51" t="s">
        <v>148</v>
      </c>
      <c r="C24" s="52"/>
      <c r="D24" s="3" t="s">
        <v>149</v>
      </c>
      <c r="E24" s="12">
        <v>1058</v>
      </c>
      <c r="F24" s="13">
        <v>1</v>
      </c>
      <c r="G24" s="16">
        <f>F24*E24</f>
        <v>1058</v>
      </c>
      <c r="H24" s="32" t="s">
        <v>153</v>
      </c>
      <c r="I24" s="32" t="s">
        <v>151</v>
      </c>
      <c r="J24" s="36">
        <v>14</v>
      </c>
      <c r="K24" s="37">
        <f>11.9*1.103*1.02</f>
        <v>13.388214</v>
      </c>
      <c r="L24" s="37">
        <f>J24*K24</f>
        <v>187.43499599999998</v>
      </c>
    </row>
    <row r="25" spans="1:12" ht="12.75">
      <c r="A25" s="15"/>
      <c r="B25" s="30"/>
      <c r="C25" s="31"/>
      <c r="D25" s="3"/>
      <c r="E25" s="12"/>
      <c r="F25" s="13"/>
      <c r="G25" s="16"/>
      <c r="H25" s="32"/>
      <c r="I25" s="32"/>
      <c r="J25" s="36"/>
      <c r="K25" s="34" t="s">
        <v>24</v>
      </c>
      <c r="L25" s="34">
        <f>L24</f>
        <v>187.43499599999998</v>
      </c>
    </row>
    <row r="26" spans="1:12" ht="12.75">
      <c r="A26" s="15"/>
      <c r="B26" s="30"/>
      <c r="C26" s="31"/>
      <c r="D26" s="3"/>
      <c r="E26" s="12"/>
      <c r="F26" s="13"/>
      <c r="G26" s="16"/>
      <c r="H26" s="32"/>
      <c r="I26" s="32"/>
      <c r="J26" s="36"/>
      <c r="K26" s="34"/>
      <c r="L26" s="34"/>
    </row>
    <row r="27" spans="1:12" ht="12.75">
      <c r="A27" s="15">
        <v>41990</v>
      </c>
      <c r="B27" s="53" t="s">
        <v>155</v>
      </c>
      <c r="C27" s="54"/>
      <c r="D27" s="3" t="s">
        <v>28</v>
      </c>
      <c r="E27" s="12"/>
      <c r="F27" s="13"/>
      <c r="G27" s="16"/>
      <c r="H27" s="32"/>
      <c r="I27" s="32"/>
      <c r="J27" s="36"/>
      <c r="K27" s="34"/>
      <c r="L27" s="34"/>
    </row>
    <row r="28" spans="1:12" ht="12.75">
      <c r="A28" s="15"/>
      <c r="B28" s="55"/>
      <c r="C28" s="56"/>
      <c r="D28" s="3" t="s">
        <v>156</v>
      </c>
      <c r="E28" s="12"/>
      <c r="F28" s="13" t="s">
        <v>120</v>
      </c>
      <c r="G28" s="16">
        <v>3537.44</v>
      </c>
      <c r="H28" s="32"/>
      <c r="I28" s="32"/>
      <c r="J28" s="36"/>
      <c r="K28" s="34"/>
      <c r="L28" s="34"/>
    </row>
    <row r="29" spans="1:12" ht="12.75">
      <c r="A29" s="15"/>
      <c r="B29" s="38"/>
      <c r="C29" s="39"/>
      <c r="D29" s="3"/>
      <c r="E29" s="12"/>
      <c r="F29" s="13"/>
      <c r="G29" s="16"/>
      <c r="H29" s="32"/>
      <c r="I29" s="32"/>
      <c r="J29" s="36"/>
      <c r="K29" s="34"/>
      <c r="L29" s="34"/>
    </row>
    <row r="30" spans="1:12" ht="12.75" customHeight="1">
      <c r="A30" s="15">
        <v>41991</v>
      </c>
      <c r="B30" s="53" t="s">
        <v>158</v>
      </c>
      <c r="C30" s="54"/>
      <c r="D30" s="3" t="s">
        <v>156</v>
      </c>
      <c r="E30" s="12">
        <f>1159/2</f>
        <v>579.5</v>
      </c>
      <c r="F30" s="13">
        <v>1</v>
      </c>
      <c r="G30" s="16">
        <f>E30</f>
        <v>579.5</v>
      </c>
      <c r="H30" s="32"/>
      <c r="I30" s="32"/>
      <c r="J30" s="36"/>
      <c r="K30" s="34"/>
      <c r="L30" s="34"/>
    </row>
    <row r="31" spans="1:12" ht="12.75">
      <c r="A31" s="15"/>
      <c r="B31" s="55"/>
      <c r="C31" s="56"/>
      <c r="D31" s="3"/>
      <c r="E31" s="12"/>
      <c r="F31" s="13"/>
      <c r="G31" s="16"/>
      <c r="H31" s="32"/>
      <c r="I31" s="32"/>
      <c r="J31" s="36"/>
      <c r="K31" s="34"/>
      <c r="L31" s="34"/>
    </row>
    <row r="32" spans="1:12" ht="12.75">
      <c r="A32" s="2"/>
      <c r="B32" s="29"/>
      <c r="C32" s="29"/>
      <c r="D32" s="3"/>
      <c r="E32" s="12"/>
      <c r="F32" s="13"/>
      <c r="G32" s="16"/>
      <c r="H32" s="32"/>
      <c r="I32" s="32"/>
      <c r="J32" s="36"/>
      <c r="K32" s="34"/>
      <c r="L32" s="34"/>
    </row>
    <row r="34" spans="1:2" ht="15">
      <c r="A34" s="19" t="s">
        <v>30</v>
      </c>
      <c r="B34" s="28">
        <f>G14+G16+L17+G19+L20+G22+G24+L25+G28+G30</f>
        <v>41788.02535</v>
      </c>
    </row>
    <row r="35" spans="1:2" ht="15">
      <c r="A35" s="27" t="s">
        <v>31</v>
      </c>
      <c r="B35" s="28">
        <f>E7+C8-B34</f>
        <v>197822.77464999995</v>
      </c>
    </row>
  </sheetData>
  <sheetProtection/>
  <mergeCells count="10">
    <mergeCell ref="B30:C31"/>
    <mergeCell ref="B27:C28"/>
    <mergeCell ref="B24:C24"/>
    <mergeCell ref="B22:C22"/>
    <mergeCell ref="H10:L10"/>
    <mergeCell ref="A10:A11"/>
    <mergeCell ref="B10:C11"/>
    <mergeCell ref="D10:G10"/>
    <mergeCell ref="B16:C16"/>
    <mergeCell ref="B19:C1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7">
      <selection activeCell="B32" sqref="B32:L33"/>
    </sheetView>
  </sheetViews>
  <sheetFormatPr defaultColWidth="9.00390625" defaultRowHeight="12.75"/>
  <cols>
    <col min="1" max="1" width="13.25390625" style="0" customWidth="1"/>
    <col min="2" max="2" width="12.625" style="0" customWidth="1"/>
    <col min="3" max="3" width="16.00390625" style="0" customWidth="1"/>
    <col min="4" max="4" width="15.25390625" style="4" customWidth="1"/>
    <col min="5" max="5" width="16.00390625" style="0" customWidth="1"/>
    <col min="6" max="6" width="18.875" style="0" customWidth="1"/>
    <col min="7" max="7" width="16.875" style="0" customWidth="1"/>
    <col min="8" max="8" width="16.125" style="0" customWidth="1"/>
    <col min="9" max="9" width="9.625" style="0" bestFit="1" customWidth="1"/>
    <col min="10" max="10" width="10.625" style="0" customWidth="1"/>
    <col min="11" max="11" width="12.125" style="0" customWidth="1"/>
    <col min="12" max="12" width="14.875" style="0" customWidth="1"/>
  </cols>
  <sheetData>
    <row r="1" spans="1:12" ht="20.25" customHeight="1">
      <c r="A1" s="1"/>
      <c r="C1" s="4"/>
      <c r="D1" s="11"/>
      <c r="E1" s="11"/>
      <c r="F1" s="17">
        <v>41698</v>
      </c>
      <c r="G1" s="4"/>
      <c r="H1" s="4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82477.87</v>
      </c>
      <c r="D5" s="12">
        <v>56073.85</v>
      </c>
      <c r="E5" s="12">
        <v>45985.77</v>
      </c>
      <c r="F5" s="3">
        <v>92565.95</v>
      </c>
      <c r="G5" s="4"/>
      <c r="H5" s="4" t="s">
        <v>47</v>
      </c>
      <c r="I5" s="11">
        <v>52095.08</v>
      </c>
      <c r="J5" s="9"/>
    </row>
    <row r="6" spans="2:10" ht="12.75">
      <c r="B6" s="2" t="s">
        <v>6</v>
      </c>
      <c r="C6" s="3">
        <v>11493.58</v>
      </c>
      <c r="D6" s="12">
        <v>0</v>
      </c>
      <c r="E6" s="12">
        <v>88.43</v>
      </c>
      <c r="F6" s="3">
        <v>11405.15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93971.45</v>
      </c>
      <c r="D7" s="12">
        <f>SUM(D5:D6)</f>
        <v>56073.85</v>
      </c>
      <c r="E7" s="12">
        <f>SUM(E5:E6)</f>
        <v>46074.2</v>
      </c>
      <c r="F7" s="3">
        <f>SUM(F5:F6)</f>
        <v>103971.09999999999</v>
      </c>
      <c r="G7" s="4"/>
      <c r="H7" s="4"/>
      <c r="I7" s="11"/>
      <c r="J7" s="9"/>
    </row>
    <row r="8" spans="2:12" ht="12.75">
      <c r="B8" s="19" t="s">
        <v>31</v>
      </c>
      <c r="C8" s="19">
        <v>59778.15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 t="s">
        <v>43</v>
      </c>
      <c r="C13" s="2"/>
      <c r="D13" s="3"/>
      <c r="E13" s="3" t="s">
        <v>57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44</v>
      </c>
      <c r="C14" s="2"/>
      <c r="D14" s="3"/>
      <c r="E14" s="2"/>
      <c r="F14" s="13" t="s">
        <v>24</v>
      </c>
      <c r="G14" s="13">
        <v>32204.54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13"/>
      <c r="G15" s="13"/>
      <c r="H15" s="2"/>
      <c r="I15" s="3"/>
      <c r="J15" s="3"/>
      <c r="K15" s="12"/>
      <c r="L15" s="8"/>
    </row>
    <row r="16" spans="1:12" ht="12.75">
      <c r="A16" s="2" t="s">
        <v>68</v>
      </c>
      <c r="B16" s="2" t="s">
        <v>69</v>
      </c>
      <c r="C16" s="2"/>
      <c r="D16" s="3" t="s">
        <v>28</v>
      </c>
      <c r="E16" s="2"/>
      <c r="F16" s="13" t="s">
        <v>42</v>
      </c>
      <c r="G16" s="13">
        <v>1436.97</v>
      </c>
      <c r="H16" s="3" t="s">
        <v>51</v>
      </c>
      <c r="I16" s="3" t="s">
        <v>52</v>
      </c>
      <c r="J16" s="3">
        <v>3.5</v>
      </c>
      <c r="K16" s="12">
        <v>285</v>
      </c>
      <c r="L16" s="8">
        <v>997.5</v>
      </c>
    </row>
    <row r="17" spans="1:12" ht="12.75">
      <c r="A17" s="2"/>
      <c r="B17" s="2"/>
      <c r="C17" s="2"/>
      <c r="D17" s="3" t="s">
        <v>33</v>
      </c>
      <c r="E17" s="2"/>
      <c r="F17" s="13"/>
      <c r="G17" s="13"/>
      <c r="H17" s="3" t="s">
        <v>29</v>
      </c>
      <c r="I17" s="3" t="s">
        <v>27</v>
      </c>
      <c r="J17" s="3">
        <v>0.6</v>
      </c>
      <c r="K17" s="12">
        <v>500</v>
      </c>
      <c r="L17" s="8">
        <v>300</v>
      </c>
    </row>
    <row r="18" spans="1:12" ht="12.75">
      <c r="A18" s="2"/>
      <c r="B18" s="2"/>
      <c r="C18" s="2"/>
      <c r="D18" s="3"/>
      <c r="E18" s="2"/>
      <c r="F18" s="13"/>
      <c r="G18" s="13"/>
      <c r="H18" s="3" t="s">
        <v>26</v>
      </c>
      <c r="I18" s="3" t="s">
        <v>27</v>
      </c>
      <c r="J18" s="3">
        <v>1.1</v>
      </c>
      <c r="K18" s="12">
        <v>34</v>
      </c>
      <c r="L18" s="8">
        <v>37.4</v>
      </c>
    </row>
    <row r="19" spans="1:12" ht="12.75">
      <c r="A19" s="2"/>
      <c r="B19" s="2"/>
      <c r="C19" s="2"/>
      <c r="D19" s="3"/>
      <c r="E19" s="2"/>
      <c r="F19" s="13"/>
      <c r="G19" s="13"/>
      <c r="H19" s="3" t="s">
        <v>32</v>
      </c>
      <c r="I19" s="3" t="s">
        <v>35</v>
      </c>
      <c r="J19" s="3">
        <v>1</v>
      </c>
      <c r="K19" s="12">
        <v>625.71</v>
      </c>
      <c r="L19" s="8">
        <v>625.71</v>
      </c>
    </row>
    <row r="20" spans="1:12" ht="12.75">
      <c r="A20" s="2"/>
      <c r="B20" s="2"/>
      <c r="C20" s="2"/>
      <c r="D20" s="3"/>
      <c r="E20" s="2"/>
      <c r="F20" s="13"/>
      <c r="G20" s="13"/>
      <c r="H20" s="2"/>
      <c r="I20" s="3"/>
      <c r="J20" s="3"/>
      <c r="K20" s="16" t="s">
        <v>24</v>
      </c>
      <c r="L20" s="14">
        <f>SUM(L16:L19)</f>
        <v>1960.6100000000001</v>
      </c>
    </row>
    <row r="21" spans="1:12" ht="12.75">
      <c r="A21" s="2"/>
      <c r="B21" s="2"/>
      <c r="C21" s="2"/>
      <c r="D21" s="3"/>
      <c r="E21" s="2"/>
      <c r="F21" s="13"/>
      <c r="G21" s="13"/>
      <c r="H21" s="2"/>
      <c r="I21" s="3"/>
      <c r="J21" s="3"/>
      <c r="K21" s="16"/>
      <c r="L21" s="14"/>
    </row>
    <row r="22" spans="1:12" ht="12.75">
      <c r="A22" s="2" t="s">
        <v>70</v>
      </c>
      <c r="B22" s="2" t="s">
        <v>53</v>
      </c>
      <c r="C22" s="2"/>
      <c r="D22" s="3" t="s">
        <v>28</v>
      </c>
      <c r="E22" s="2"/>
      <c r="F22" s="13" t="s">
        <v>59</v>
      </c>
      <c r="G22" s="13">
        <v>2773.99</v>
      </c>
      <c r="H22" s="3" t="s">
        <v>49</v>
      </c>
      <c r="I22" s="3" t="s">
        <v>21</v>
      </c>
      <c r="J22" s="3">
        <v>1</v>
      </c>
      <c r="K22" s="23">
        <v>210</v>
      </c>
      <c r="L22" s="24">
        <v>210</v>
      </c>
    </row>
    <row r="23" spans="1:12" ht="12.75">
      <c r="A23" s="2"/>
      <c r="B23" s="2" t="s">
        <v>58</v>
      </c>
      <c r="C23" s="2"/>
      <c r="D23" s="3" t="s">
        <v>33</v>
      </c>
      <c r="E23" s="2"/>
      <c r="F23" s="13"/>
      <c r="G23" s="13"/>
      <c r="H23" s="3" t="s">
        <v>50</v>
      </c>
      <c r="I23" s="3" t="s">
        <v>21</v>
      </c>
      <c r="J23" s="3">
        <v>1</v>
      </c>
      <c r="K23" s="23">
        <v>81</v>
      </c>
      <c r="L23" s="24">
        <v>81</v>
      </c>
    </row>
    <row r="24" spans="1:12" ht="12.75">
      <c r="A24" s="2"/>
      <c r="B24" s="2" t="s">
        <v>71</v>
      </c>
      <c r="C24" s="2"/>
      <c r="D24" s="3"/>
      <c r="E24" s="2"/>
      <c r="F24" s="13"/>
      <c r="G24" s="13"/>
      <c r="H24" s="3" t="s">
        <v>29</v>
      </c>
      <c r="I24" s="3" t="s">
        <v>27</v>
      </c>
      <c r="J24" s="3">
        <v>0.5</v>
      </c>
      <c r="K24" s="12">
        <v>500</v>
      </c>
      <c r="L24" s="8">
        <v>250</v>
      </c>
    </row>
    <row r="25" spans="1:12" ht="12.75">
      <c r="A25" s="2"/>
      <c r="B25" s="2"/>
      <c r="C25" s="2"/>
      <c r="D25" s="3"/>
      <c r="E25" s="2"/>
      <c r="F25" s="13"/>
      <c r="G25" s="13"/>
      <c r="H25" s="3" t="s">
        <v>26</v>
      </c>
      <c r="I25" s="3" t="s">
        <v>27</v>
      </c>
      <c r="J25" s="3">
        <v>1</v>
      </c>
      <c r="K25" s="12">
        <v>34</v>
      </c>
      <c r="L25" s="8">
        <v>34</v>
      </c>
    </row>
    <row r="26" spans="1:12" ht="12.75">
      <c r="A26" s="2"/>
      <c r="B26" s="2"/>
      <c r="C26" s="2"/>
      <c r="D26" s="3"/>
      <c r="E26" s="2"/>
      <c r="F26" s="13"/>
      <c r="G26" s="13"/>
      <c r="H26" s="3" t="s">
        <v>72</v>
      </c>
      <c r="I26" s="3" t="s">
        <v>21</v>
      </c>
      <c r="J26" s="3">
        <v>1</v>
      </c>
      <c r="K26" s="23">
        <v>198</v>
      </c>
      <c r="L26" s="24">
        <v>198</v>
      </c>
    </row>
    <row r="27" spans="1:12" ht="12.75">
      <c r="A27" s="2"/>
      <c r="B27" s="2"/>
      <c r="C27" s="2"/>
      <c r="D27" s="3"/>
      <c r="E27" s="2"/>
      <c r="F27" s="13"/>
      <c r="G27" s="13"/>
      <c r="H27" s="3" t="s">
        <v>73</v>
      </c>
      <c r="I27" s="3" t="s">
        <v>21</v>
      </c>
      <c r="J27" s="3">
        <v>1</v>
      </c>
      <c r="K27" s="23">
        <v>160</v>
      </c>
      <c r="L27" s="24">
        <v>160</v>
      </c>
    </row>
    <row r="28" spans="1:12" ht="12.75">
      <c r="A28" s="2"/>
      <c r="B28" s="2"/>
      <c r="C28" s="2"/>
      <c r="D28" s="3"/>
      <c r="E28" s="2"/>
      <c r="F28" s="13"/>
      <c r="G28" s="13"/>
      <c r="H28" s="3" t="s">
        <v>74</v>
      </c>
      <c r="I28" s="3" t="s">
        <v>21</v>
      </c>
      <c r="J28" s="3">
        <v>2</v>
      </c>
      <c r="K28" s="23">
        <v>35</v>
      </c>
      <c r="L28" s="24">
        <v>70</v>
      </c>
    </row>
    <row r="29" spans="1:12" ht="12.75">
      <c r="A29" s="2"/>
      <c r="B29" s="2"/>
      <c r="C29" s="2"/>
      <c r="D29" s="3"/>
      <c r="E29" s="2"/>
      <c r="F29" s="13"/>
      <c r="G29" s="13"/>
      <c r="H29" s="3" t="s">
        <v>32</v>
      </c>
      <c r="I29" s="3" t="s">
        <v>35</v>
      </c>
      <c r="J29" s="3">
        <v>1</v>
      </c>
      <c r="K29" s="12">
        <v>625.71</v>
      </c>
      <c r="L29" s="8">
        <v>625.71</v>
      </c>
    </row>
    <row r="30" spans="1:12" ht="12.75">
      <c r="A30" s="2"/>
      <c r="B30" s="2"/>
      <c r="C30" s="2"/>
      <c r="D30" s="3"/>
      <c r="E30" s="2"/>
      <c r="F30" s="13"/>
      <c r="G30" s="13"/>
      <c r="H30" s="2"/>
      <c r="I30" s="3"/>
      <c r="J30" s="3"/>
      <c r="K30" s="16" t="s">
        <v>24</v>
      </c>
      <c r="L30" s="14">
        <f>SUM(L22:L29)</f>
        <v>1628.71</v>
      </c>
    </row>
    <row r="31" spans="1:12" ht="12.75">
      <c r="A31" s="2"/>
      <c r="B31" s="2"/>
      <c r="C31" s="2"/>
      <c r="D31" s="3"/>
      <c r="E31" s="2"/>
      <c r="F31" s="13"/>
      <c r="G31" s="13"/>
      <c r="H31" s="2"/>
      <c r="I31" s="3"/>
      <c r="J31" s="3"/>
      <c r="K31" s="16"/>
      <c r="L31" s="14"/>
    </row>
    <row r="32" spans="1:12" ht="12.75">
      <c r="A32" s="2" t="s">
        <v>75</v>
      </c>
      <c r="B32" s="2" t="s">
        <v>45</v>
      </c>
      <c r="C32" s="2"/>
      <c r="D32" s="3" t="s">
        <v>38</v>
      </c>
      <c r="E32" s="2"/>
      <c r="F32" s="13" t="s">
        <v>40</v>
      </c>
      <c r="G32" s="13">
        <v>915.75</v>
      </c>
      <c r="H32" s="3" t="s">
        <v>41</v>
      </c>
      <c r="I32" s="3" t="s">
        <v>21</v>
      </c>
      <c r="J32" s="3">
        <v>15</v>
      </c>
      <c r="K32" s="12">
        <v>12</v>
      </c>
      <c r="L32" s="8">
        <v>180</v>
      </c>
    </row>
    <row r="33" spans="1:12" ht="12.75">
      <c r="A33" s="2"/>
      <c r="B33" s="2"/>
      <c r="C33" s="2"/>
      <c r="D33" s="3" t="s">
        <v>38</v>
      </c>
      <c r="E33" s="2"/>
      <c r="F33" s="13"/>
      <c r="G33" s="13"/>
      <c r="H33" s="3" t="s">
        <v>56</v>
      </c>
      <c r="I33" s="3" t="s">
        <v>21</v>
      </c>
      <c r="J33" s="3">
        <v>10</v>
      </c>
      <c r="K33" s="23">
        <v>45</v>
      </c>
      <c r="L33" s="24">
        <v>450</v>
      </c>
    </row>
    <row r="34" spans="1:12" ht="12.75">
      <c r="A34" s="2"/>
      <c r="B34" s="2"/>
      <c r="C34" s="2"/>
      <c r="D34" s="3"/>
      <c r="E34" s="2"/>
      <c r="F34" s="13"/>
      <c r="G34" s="13"/>
      <c r="H34" s="2"/>
      <c r="I34" s="3"/>
      <c r="J34" s="3"/>
      <c r="K34" s="16" t="s">
        <v>24</v>
      </c>
      <c r="L34" s="14">
        <f>SUM(L32:L33)</f>
        <v>630</v>
      </c>
    </row>
    <row r="35" spans="1:12" ht="12.75">
      <c r="A35" s="2"/>
      <c r="B35" s="2"/>
      <c r="C35" s="2"/>
      <c r="D35" s="3"/>
      <c r="E35" s="2"/>
      <c r="F35" s="13"/>
      <c r="G35" s="13"/>
      <c r="H35" s="2"/>
      <c r="I35" s="3"/>
      <c r="J35" s="3"/>
      <c r="K35" s="16"/>
      <c r="L35" s="14"/>
    </row>
    <row r="36" spans="1:12" ht="12.75">
      <c r="A36" s="2" t="s">
        <v>76</v>
      </c>
      <c r="B36" s="2" t="s">
        <v>77</v>
      </c>
      <c r="C36" s="2"/>
      <c r="D36" s="3" t="s">
        <v>36</v>
      </c>
      <c r="E36" s="2"/>
      <c r="F36" s="13">
        <v>1.3</v>
      </c>
      <c r="G36" s="13">
        <v>823.23</v>
      </c>
      <c r="H36" s="3" t="s">
        <v>78</v>
      </c>
      <c r="I36" s="3" t="s">
        <v>35</v>
      </c>
      <c r="J36" s="3">
        <v>1.3</v>
      </c>
      <c r="K36" s="23">
        <v>1116</v>
      </c>
      <c r="L36" s="24">
        <v>1674</v>
      </c>
    </row>
    <row r="37" spans="1:12" ht="12.75">
      <c r="A37" s="2"/>
      <c r="B37" s="2"/>
      <c r="C37" s="2"/>
      <c r="D37" s="3" t="s">
        <v>36</v>
      </c>
      <c r="E37" s="2"/>
      <c r="F37" s="13"/>
      <c r="G37" s="13"/>
      <c r="H37" s="2"/>
      <c r="I37" s="3"/>
      <c r="J37" s="3"/>
      <c r="K37" s="16" t="s">
        <v>24</v>
      </c>
      <c r="L37" s="14">
        <v>1674</v>
      </c>
    </row>
    <row r="38" spans="1:12" ht="12.75">
      <c r="A38" s="2"/>
      <c r="B38" s="2"/>
      <c r="C38" s="2"/>
      <c r="D38" s="3"/>
      <c r="E38" s="2"/>
      <c r="F38" s="13"/>
      <c r="G38" s="13"/>
      <c r="H38" s="2"/>
      <c r="I38" s="3"/>
      <c r="J38" s="3"/>
      <c r="K38" s="16"/>
      <c r="L38" s="14"/>
    </row>
    <row r="39" spans="1:12" ht="12.75">
      <c r="A39" s="2" t="s">
        <v>70</v>
      </c>
      <c r="B39" s="2" t="s">
        <v>80</v>
      </c>
      <c r="C39" s="2"/>
      <c r="D39" s="3" t="s">
        <v>36</v>
      </c>
      <c r="E39" s="2"/>
      <c r="F39" s="13">
        <v>2.3</v>
      </c>
      <c r="G39" s="13">
        <v>3289.5</v>
      </c>
      <c r="H39" s="2" t="s">
        <v>55</v>
      </c>
      <c r="I39" s="3" t="s">
        <v>39</v>
      </c>
      <c r="J39" s="3">
        <v>2</v>
      </c>
      <c r="K39" s="23">
        <v>125</v>
      </c>
      <c r="L39" s="24">
        <v>250</v>
      </c>
    </row>
    <row r="40" spans="1:12" ht="12.75">
      <c r="A40" s="2"/>
      <c r="B40" s="2" t="s">
        <v>81</v>
      </c>
      <c r="C40" s="2"/>
      <c r="D40" s="3" t="s">
        <v>36</v>
      </c>
      <c r="E40" s="2"/>
      <c r="F40" s="13"/>
      <c r="G40" s="13"/>
      <c r="H40" s="2"/>
      <c r="I40" s="3"/>
      <c r="J40" s="3"/>
      <c r="K40" s="16" t="s">
        <v>24</v>
      </c>
      <c r="L40" s="14">
        <v>250</v>
      </c>
    </row>
    <row r="41" spans="1:12" ht="12.75">
      <c r="A41" s="2"/>
      <c r="B41" s="2"/>
      <c r="C41" s="2"/>
      <c r="D41" s="3"/>
      <c r="E41" s="2"/>
      <c r="F41" s="13"/>
      <c r="G41" s="13"/>
      <c r="H41" s="2"/>
      <c r="I41" s="3"/>
      <c r="J41" s="3"/>
      <c r="K41" s="16"/>
      <c r="L41" s="14"/>
    </row>
    <row r="42" spans="1:12" ht="12.75">
      <c r="A42" s="2"/>
      <c r="B42" s="2"/>
      <c r="C42" s="2"/>
      <c r="D42" s="3"/>
      <c r="E42" s="2"/>
      <c r="F42" s="13"/>
      <c r="G42" s="13"/>
      <c r="H42" s="2"/>
      <c r="I42" s="3"/>
      <c r="J42" s="3"/>
      <c r="K42" s="16"/>
      <c r="L42" s="14"/>
    </row>
    <row r="43" spans="1:12" ht="12.75">
      <c r="A43" s="2"/>
      <c r="B43" s="2"/>
      <c r="C43" s="2"/>
      <c r="D43" s="3"/>
      <c r="E43" s="2"/>
      <c r="F43" s="13"/>
      <c r="G43" s="13"/>
      <c r="H43" s="2"/>
      <c r="I43" s="3"/>
      <c r="J43" s="3"/>
      <c r="K43" s="16"/>
      <c r="L43" s="14"/>
    </row>
    <row r="44" spans="1:12" ht="12.75">
      <c r="A44" s="2"/>
      <c r="B44" s="2"/>
      <c r="C44" s="2"/>
      <c r="D44" s="3"/>
      <c r="E44" s="2"/>
      <c r="F44" s="13"/>
      <c r="G44" s="13"/>
      <c r="H44" s="2"/>
      <c r="I44" s="3"/>
      <c r="J44" s="3"/>
      <c r="K44" s="16"/>
      <c r="L44" s="14"/>
    </row>
    <row r="45" spans="1:12" ht="12.75">
      <c r="A45" s="2"/>
      <c r="B45" s="2"/>
      <c r="C45" s="2"/>
      <c r="D45" s="3"/>
      <c r="E45" s="2"/>
      <c r="F45" s="2"/>
      <c r="G45" s="3"/>
      <c r="H45" s="2"/>
      <c r="I45" s="3"/>
      <c r="J45" s="3"/>
      <c r="K45" s="12"/>
      <c r="L45" s="8"/>
    </row>
    <row r="46" spans="1:12" ht="12.75">
      <c r="A46" s="2"/>
      <c r="B46" s="2"/>
      <c r="C46" s="3"/>
      <c r="D46" s="12"/>
      <c r="E46" s="2"/>
      <c r="F46" s="2"/>
      <c r="G46" s="2"/>
      <c r="H46" s="3"/>
      <c r="I46" s="3"/>
      <c r="J46" s="3"/>
      <c r="K46" s="12"/>
      <c r="L46" s="8"/>
    </row>
    <row r="48" spans="1:2" ht="12.75">
      <c r="A48" t="s">
        <v>30</v>
      </c>
      <c r="B48">
        <v>47587.3</v>
      </c>
    </row>
    <row r="49" spans="1:2" ht="12.75">
      <c r="A49" s="19" t="s">
        <v>31</v>
      </c>
      <c r="B49" s="19">
        <v>58265.05</v>
      </c>
    </row>
  </sheetData>
  <sheetProtection/>
  <mergeCells count="4">
    <mergeCell ref="H10:L10"/>
    <mergeCell ref="A10:A11"/>
    <mergeCell ref="B10:C11"/>
    <mergeCell ref="D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1.625" style="0" customWidth="1"/>
    <col min="2" max="2" width="12.00390625" style="0" customWidth="1"/>
    <col min="3" max="3" width="13.75390625" style="4" customWidth="1"/>
    <col min="4" max="4" width="14.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625" style="4" bestFit="1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 t="s">
        <v>79</v>
      </c>
    </row>
    <row r="2" ht="20.25" customHeight="1">
      <c r="A2" s="1" t="s">
        <v>22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I4" s="11"/>
      <c r="J4" s="9"/>
      <c r="K4"/>
      <c r="L4"/>
    </row>
    <row r="5" spans="1:12" ht="12.75">
      <c r="A5" s="2" t="s">
        <v>5</v>
      </c>
      <c r="B5" s="2" t="s">
        <v>7</v>
      </c>
      <c r="C5" s="3">
        <v>92565.95</v>
      </c>
      <c r="D5" s="12">
        <v>56073.85</v>
      </c>
      <c r="E5" s="12">
        <v>54275.82</v>
      </c>
      <c r="F5" s="3">
        <v>94363.98</v>
      </c>
      <c r="H5" s="4" t="s">
        <v>47</v>
      </c>
      <c r="I5" s="11">
        <v>56303.82</v>
      </c>
      <c r="J5" s="9"/>
      <c r="K5"/>
      <c r="L5"/>
    </row>
    <row r="6" spans="2:12" ht="12.75">
      <c r="B6" s="2" t="s">
        <v>6</v>
      </c>
      <c r="C6" s="3">
        <v>11405.15</v>
      </c>
      <c r="D6" s="12">
        <v>0</v>
      </c>
      <c r="E6" s="12">
        <v>117.46</v>
      </c>
      <c r="F6" s="3">
        <v>11287.69</v>
      </c>
      <c r="I6" s="11"/>
      <c r="J6" s="9"/>
      <c r="K6"/>
      <c r="L6"/>
    </row>
    <row r="7" spans="2:12" ht="12.75">
      <c r="B7" s="2" t="s">
        <v>8</v>
      </c>
      <c r="C7" s="3">
        <f>SUM(C5:C6)</f>
        <v>103971.09999999999</v>
      </c>
      <c r="D7" s="12">
        <f>SUM(D5:D6)</f>
        <v>56073.85</v>
      </c>
      <c r="E7" s="12">
        <f>SUM(E5:E6)</f>
        <v>54393.28</v>
      </c>
      <c r="F7" s="3">
        <f>SUM(F5:F6)</f>
        <v>105651.67</v>
      </c>
      <c r="I7" s="11"/>
      <c r="J7" s="9"/>
      <c r="K7"/>
      <c r="L7"/>
    </row>
    <row r="8" spans="2:3" ht="12.75">
      <c r="B8" s="19" t="s">
        <v>31</v>
      </c>
      <c r="C8" s="19">
        <v>58265.05</v>
      </c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3:50" s="2" customFormat="1" ht="12.75">
      <c r="C12" s="3"/>
      <c r="D12" s="12"/>
      <c r="E12" s="12"/>
      <c r="F12" s="16"/>
      <c r="G12" s="13"/>
      <c r="H12" s="3"/>
      <c r="I12" s="3"/>
      <c r="J12" s="3"/>
      <c r="K12" s="16"/>
      <c r="L12" s="14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12" ht="12.75">
      <c r="A13" s="2"/>
      <c r="B13" s="2" t="s">
        <v>43</v>
      </c>
      <c r="C13" s="2"/>
      <c r="D13" s="3"/>
      <c r="E13" s="3" t="s">
        <v>57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44</v>
      </c>
      <c r="C14" s="2"/>
      <c r="D14" s="3"/>
      <c r="E14" s="2"/>
      <c r="F14" s="13" t="s">
        <v>24</v>
      </c>
      <c r="G14" s="13">
        <v>32204.54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 t="s">
        <v>82</v>
      </c>
      <c r="B16" s="2" t="s">
        <v>83</v>
      </c>
      <c r="C16" s="2"/>
      <c r="D16" s="3" t="s">
        <v>36</v>
      </c>
      <c r="E16" s="2"/>
      <c r="F16" s="2"/>
      <c r="G16" s="3"/>
      <c r="H16" s="2"/>
      <c r="I16" s="3"/>
      <c r="J16" s="3"/>
      <c r="K16" s="12"/>
      <c r="L16" s="8"/>
    </row>
    <row r="17" spans="1:12" ht="12.75">
      <c r="A17" s="2"/>
      <c r="B17" s="2"/>
      <c r="C17" s="2"/>
      <c r="D17" s="3" t="s">
        <v>36</v>
      </c>
      <c r="E17" s="2"/>
      <c r="F17" s="13" t="s">
        <v>25</v>
      </c>
      <c r="G17" s="13">
        <v>4335</v>
      </c>
      <c r="H17" s="2"/>
      <c r="I17" s="3"/>
      <c r="J17" s="3"/>
      <c r="K17" s="12"/>
      <c r="L17" s="8"/>
    </row>
    <row r="18" spans="1:12" ht="12.75">
      <c r="A18" s="2"/>
      <c r="B18" s="2"/>
      <c r="C18" s="2"/>
      <c r="D18" s="3" t="s">
        <v>36</v>
      </c>
      <c r="E18" s="2"/>
      <c r="F18" s="2"/>
      <c r="G18" s="3"/>
      <c r="H18" s="2"/>
      <c r="I18" s="3"/>
      <c r="J18" s="3"/>
      <c r="K18" s="12"/>
      <c r="L18" s="8"/>
    </row>
    <row r="19" spans="1:12" ht="12.75">
      <c r="A19" s="2"/>
      <c r="B19" s="2"/>
      <c r="C19" s="2"/>
      <c r="D19" s="3" t="s">
        <v>36</v>
      </c>
      <c r="E19" s="2"/>
      <c r="F19" s="2"/>
      <c r="G19" s="3"/>
      <c r="H19" s="2"/>
      <c r="I19" s="3"/>
      <c r="J19" s="3"/>
      <c r="K19" s="12"/>
      <c r="L19" s="8"/>
    </row>
    <row r="20" spans="1:12" ht="12.75" customHeight="1">
      <c r="A20" s="2"/>
      <c r="B20" s="2"/>
      <c r="C20" s="3"/>
      <c r="D20" s="12"/>
      <c r="E20" s="12"/>
      <c r="F20" s="12"/>
      <c r="G20" s="3"/>
      <c r="H20" s="3"/>
      <c r="I20" s="3"/>
      <c r="J20" s="3"/>
      <c r="K20" s="16"/>
      <c r="L20" s="14"/>
    </row>
    <row r="21" spans="1:12" ht="12.75" customHeight="1">
      <c r="A21" s="2"/>
      <c r="B21" s="2"/>
      <c r="C21" s="3"/>
      <c r="D21" s="12"/>
      <c r="E21" s="12"/>
      <c r="F21" s="12"/>
      <c r="G21" s="3"/>
      <c r="H21" s="3"/>
      <c r="I21" s="3"/>
      <c r="J21" s="3"/>
      <c r="K21" s="16"/>
      <c r="L21" s="14"/>
    </row>
    <row r="22" spans="1:12" ht="12.75" customHeight="1">
      <c r="A22" s="2"/>
      <c r="B22" s="2"/>
      <c r="C22" s="3"/>
      <c r="D22" s="12"/>
      <c r="E22" s="12"/>
      <c r="F22" s="12"/>
      <c r="G22" s="3"/>
      <c r="H22" s="3"/>
      <c r="I22" s="3"/>
      <c r="J22" s="3"/>
      <c r="K22" s="16"/>
      <c r="L22" s="14"/>
    </row>
    <row r="23" spans="1:12" ht="13.5" customHeight="1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5" spans="1:2" ht="12.75">
      <c r="A25" t="s">
        <v>30</v>
      </c>
      <c r="B25">
        <v>36539.54</v>
      </c>
    </row>
    <row r="26" spans="1:2" ht="12.75">
      <c r="A26" s="19" t="s">
        <v>31</v>
      </c>
      <c r="B26" s="19">
        <v>76118.79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20" sqref="B20:L21"/>
    </sheetView>
  </sheetViews>
  <sheetFormatPr defaultColWidth="9.00390625" defaultRowHeight="12.75"/>
  <cols>
    <col min="1" max="1" width="11.875" style="0" customWidth="1"/>
    <col min="2" max="2" width="13.00390625" style="0" customWidth="1"/>
    <col min="3" max="3" width="17.625" style="9" customWidth="1"/>
    <col min="4" max="4" width="12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9" max="9" width="9.625" style="0" bestFit="1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11" t="s">
        <v>84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94363.98</v>
      </c>
      <c r="D5" s="12">
        <v>56073.85</v>
      </c>
      <c r="E5" s="3">
        <v>48821.7</v>
      </c>
      <c r="F5" s="12">
        <v>101616.13</v>
      </c>
      <c r="G5" s="4"/>
      <c r="H5" s="4" t="s">
        <v>47</v>
      </c>
      <c r="I5" s="11">
        <v>60401.19</v>
      </c>
      <c r="J5" s="9"/>
    </row>
    <row r="6" spans="2:10" ht="12.75">
      <c r="B6" s="2" t="s">
        <v>6</v>
      </c>
      <c r="C6" s="3">
        <v>11287.69</v>
      </c>
      <c r="D6" s="3">
        <v>0</v>
      </c>
      <c r="E6" s="3">
        <v>264.18</v>
      </c>
      <c r="F6" s="12">
        <v>11023.51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105651.67</v>
      </c>
      <c r="D7" s="12">
        <f>SUM(D5:D6)</f>
        <v>56073.85</v>
      </c>
      <c r="E7" s="3">
        <f>SUM(E5:E6)</f>
        <v>49085.88</v>
      </c>
      <c r="F7" s="12">
        <f>SUM(F5:F6)</f>
        <v>112639.64</v>
      </c>
      <c r="G7" s="4"/>
      <c r="H7" s="4"/>
      <c r="I7" s="11"/>
      <c r="J7" s="9"/>
    </row>
    <row r="8" spans="2:12" ht="12.75">
      <c r="B8" s="19" t="s">
        <v>31</v>
      </c>
      <c r="C8" s="19">
        <v>76118.79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15"/>
      <c r="B12" s="49"/>
      <c r="C12" s="50"/>
      <c r="D12" s="12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8"/>
      <c r="D13" s="2"/>
      <c r="E13" s="2"/>
      <c r="F13" s="16"/>
      <c r="G13" s="13"/>
      <c r="H13" s="8"/>
      <c r="I13" s="2"/>
      <c r="J13" s="2"/>
      <c r="K13" s="2"/>
      <c r="L13" s="2"/>
    </row>
    <row r="14" spans="1:12" ht="12.75">
      <c r="A14" s="2"/>
      <c r="B14" s="2" t="s">
        <v>43</v>
      </c>
      <c r="C14" s="2"/>
      <c r="D14" s="3"/>
      <c r="E14" s="3" t="s">
        <v>57</v>
      </c>
      <c r="F14" s="2"/>
      <c r="G14" s="3"/>
      <c r="H14" s="2"/>
      <c r="I14" s="3"/>
      <c r="J14" s="3"/>
      <c r="K14" s="12"/>
      <c r="L14" s="8"/>
    </row>
    <row r="15" spans="1:12" ht="12.75">
      <c r="A15" s="2"/>
      <c r="B15" s="2" t="s">
        <v>44</v>
      </c>
      <c r="C15" s="2"/>
      <c r="D15" s="3"/>
      <c r="E15" s="2"/>
      <c r="F15" s="13" t="s">
        <v>24</v>
      </c>
      <c r="G15" s="13">
        <v>32204.54</v>
      </c>
      <c r="H15" s="2"/>
      <c r="I15" s="3"/>
      <c r="J15" s="3"/>
      <c r="K15" s="12"/>
      <c r="L15" s="8"/>
    </row>
    <row r="16" spans="1:12" ht="12.75">
      <c r="A16" s="2"/>
      <c r="B16" s="2"/>
      <c r="C16" s="2"/>
      <c r="D16" s="3"/>
      <c r="E16" s="2"/>
      <c r="F16" s="2"/>
      <c r="G16" s="3"/>
      <c r="H16" s="2"/>
      <c r="I16" s="3"/>
      <c r="J16" s="3"/>
      <c r="K16" s="12"/>
      <c r="L16" s="8"/>
    </row>
    <row r="17" spans="1:12" ht="12.75">
      <c r="A17" s="2" t="s">
        <v>85</v>
      </c>
      <c r="B17" s="2" t="s">
        <v>86</v>
      </c>
      <c r="C17" s="2"/>
      <c r="D17" s="3" t="s">
        <v>36</v>
      </c>
      <c r="E17" s="2"/>
      <c r="F17" s="13" t="s">
        <v>40</v>
      </c>
      <c r="G17" s="16">
        <v>2499</v>
      </c>
      <c r="H17" s="3" t="s">
        <v>78</v>
      </c>
      <c r="I17" s="3" t="s">
        <v>35</v>
      </c>
      <c r="J17" s="3">
        <v>2</v>
      </c>
      <c r="K17" s="23">
        <v>1166</v>
      </c>
      <c r="L17" s="24">
        <v>2332</v>
      </c>
    </row>
    <row r="18" spans="1:12" ht="12.75">
      <c r="A18" s="2"/>
      <c r="B18" s="2"/>
      <c r="C18" s="2"/>
      <c r="D18" s="3" t="s">
        <v>36</v>
      </c>
      <c r="E18" s="2"/>
      <c r="F18" s="13"/>
      <c r="G18" s="16"/>
      <c r="H18" s="3"/>
      <c r="I18" s="3"/>
      <c r="J18" s="3"/>
      <c r="K18" s="16" t="s">
        <v>24</v>
      </c>
      <c r="L18" s="14">
        <v>2332</v>
      </c>
    </row>
    <row r="19" spans="1:12" ht="12.75">
      <c r="A19" s="2"/>
      <c r="B19" s="2"/>
      <c r="C19" s="2"/>
      <c r="D19" s="3"/>
      <c r="E19" s="2"/>
      <c r="F19" s="13"/>
      <c r="G19" s="16"/>
      <c r="H19" s="3"/>
      <c r="I19" s="3"/>
      <c r="J19" s="3"/>
      <c r="K19" s="16"/>
      <c r="L19" s="14"/>
    </row>
    <row r="20" spans="1:12" ht="12.75">
      <c r="A20" s="2" t="s">
        <v>87</v>
      </c>
      <c r="B20" s="2" t="s">
        <v>45</v>
      </c>
      <c r="C20" s="2"/>
      <c r="D20" s="3" t="s">
        <v>38</v>
      </c>
      <c r="E20" s="2"/>
      <c r="F20" s="13">
        <v>0.2</v>
      </c>
      <c r="G20" s="16">
        <v>353</v>
      </c>
      <c r="H20" s="3" t="s">
        <v>41</v>
      </c>
      <c r="I20" s="3" t="s">
        <v>21</v>
      </c>
      <c r="J20" s="3">
        <v>7</v>
      </c>
      <c r="K20" s="12">
        <v>12</v>
      </c>
      <c r="L20" s="8">
        <v>84</v>
      </c>
    </row>
    <row r="21" spans="1:12" ht="12.75">
      <c r="A21" s="2"/>
      <c r="B21" s="2"/>
      <c r="C21" s="2"/>
      <c r="D21" s="3" t="s">
        <v>38</v>
      </c>
      <c r="E21" s="2"/>
      <c r="F21" s="13"/>
      <c r="G21" s="13"/>
      <c r="H21" s="3"/>
      <c r="I21" s="3"/>
      <c r="J21" s="3"/>
      <c r="K21" s="16" t="s">
        <v>24</v>
      </c>
      <c r="L21" s="14">
        <v>84</v>
      </c>
    </row>
    <row r="22" spans="1:12" ht="12.75">
      <c r="A22" s="2"/>
      <c r="B22" s="2"/>
      <c r="C22" s="2"/>
      <c r="D22" s="3"/>
      <c r="E22" s="2"/>
      <c r="F22" s="13"/>
      <c r="G22" s="16"/>
      <c r="H22" s="3"/>
      <c r="I22" s="3"/>
      <c r="J22" s="3"/>
      <c r="K22" s="16"/>
      <c r="L22" s="14"/>
    </row>
    <row r="23" spans="1:12" ht="12.75">
      <c r="A23" s="2" t="s">
        <v>88</v>
      </c>
      <c r="B23" s="2" t="s">
        <v>89</v>
      </c>
      <c r="C23" s="2"/>
      <c r="D23" s="3" t="s">
        <v>38</v>
      </c>
      <c r="E23" s="2"/>
      <c r="F23" s="13" t="s">
        <v>25</v>
      </c>
      <c r="G23" s="16">
        <v>2243</v>
      </c>
      <c r="H23" s="3" t="s">
        <v>90</v>
      </c>
      <c r="I23" s="3" t="s">
        <v>21</v>
      </c>
      <c r="J23" s="3">
        <v>1</v>
      </c>
      <c r="K23" s="23">
        <v>184</v>
      </c>
      <c r="L23" s="24">
        <v>184</v>
      </c>
    </row>
    <row r="24" spans="1:12" ht="12.75">
      <c r="A24" s="2"/>
      <c r="B24" s="2"/>
      <c r="C24" s="2"/>
      <c r="D24" s="3" t="s">
        <v>38</v>
      </c>
      <c r="E24" s="2"/>
      <c r="F24" s="13"/>
      <c r="G24" s="16"/>
      <c r="H24" s="3" t="s">
        <v>91</v>
      </c>
      <c r="I24" s="3" t="s">
        <v>92</v>
      </c>
      <c r="J24" s="3">
        <v>8</v>
      </c>
      <c r="K24" s="23">
        <v>9.6</v>
      </c>
      <c r="L24" s="24">
        <v>76.8</v>
      </c>
    </row>
    <row r="25" spans="1:12" ht="12.75">
      <c r="A25" s="2"/>
      <c r="B25" s="2"/>
      <c r="C25" s="2"/>
      <c r="D25" s="3"/>
      <c r="E25" s="2"/>
      <c r="F25" s="13"/>
      <c r="G25" s="16"/>
      <c r="H25" s="3" t="s">
        <v>93</v>
      </c>
      <c r="I25" s="3" t="s">
        <v>92</v>
      </c>
      <c r="J25" s="3">
        <v>8</v>
      </c>
      <c r="K25" s="23">
        <v>5.04</v>
      </c>
      <c r="L25" s="24">
        <v>40.32</v>
      </c>
    </row>
    <row r="26" spans="1:12" ht="12.75">
      <c r="A26" s="2"/>
      <c r="B26" s="2"/>
      <c r="C26" s="2"/>
      <c r="D26" s="3"/>
      <c r="E26" s="2"/>
      <c r="F26" s="13"/>
      <c r="G26" s="16"/>
      <c r="H26" s="3" t="s">
        <v>94</v>
      </c>
      <c r="I26" s="3" t="s">
        <v>21</v>
      </c>
      <c r="J26" s="3">
        <v>16</v>
      </c>
      <c r="K26" s="23">
        <v>1.9</v>
      </c>
      <c r="L26" s="24">
        <v>30.4</v>
      </c>
    </row>
    <row r="27" spans="1:12" ht="12.75">
      <c r="A27" s="2"/>
      <c r="B27" s="2"/>
      <c r="C27" s="2"/>
      <c r="D27" s="3"/>
      <c r="E27" s="2"/>
      <c r="F27" s="13"/>
      <c r="G27" s="16"/>
      <c r="H27" s="3" t="s">
        <v>95</v>
      </c>
      <c r="I27" s="3" t="s">
        <v>21</v>
      </c>
      <c r="J27" s="3">
        <v>1</v>
      </c>
      <c r="K27" s="23">
        <v>420.85</v>
      </c>
      <c r="L27" s="24">
        <v>420.85</v>
      </c>
    </row>
    <row r="28" spans="1:12" ht="12.75">
      <c r="A28" s="2"/>
      <c r="B28" s="2"/>
      <c r="C28" s="2"/>
      <c r="D28" s="3"/>
      <c r="E28" s="2"/>
      <c r="F28" s="13"/>
      <c r="G28" s="16"/>
      <c r="H28" s="3" t="s">
        <v>96</v>
      </c>
      <c r="I28" s="3" t="s">
        <v>21</v>
      </c>
      <c r="J28" s="3">
        <v>2</v>
      </c>
      <c r="K28" s="23">
        <v>8</v>
      </c>
      <c r="L28" s="24">
        <v>16</v>
      </c>
    </row>
    <row r="29" spans="1:12" ht="12.75">
      <c r="A29" s="2"/>
      <c r="B29" s="2"/>
      <c r="C29" s="2"/>
      <c r="D29" s="3"/>
      <c r="E29" s="2"/>
      <c r="F29" s="13"/>
      <c r="G29" s="16"/>
      <c r="H29" s="3" t="s">
        <v>97</v>
      </c>
      <c r="I29" s="3" t="s">
        <v>21</v>
      </c>
      <c r="J29" s="3">
        <v>1</v>
      </c>
      <c r="K29" s="23">
        <v>96.6</v>
      </c>
      <c r="L29" s="24">
        <v>96.6</v>
      </c>
    </row>
    <row r="30" spans="1:12" ht="12.75">
      <c r="A30" s="2"/>
      <c r="B30" s="2"/>
      <c r="C30" s="2"/>
      <c r="D30" s="3"/>
      <c r="E30" s="2"/>
      <c r="F30" s="13"/>
      <c r="G30" s="16"/>
      <c r="H30" s="3"/>
      <c r="I30" s="3"/>
      <c r="J30" s="3"/>
      <c r="K30" s="16" t="s">
        <v>24</v>
      </c>
      <c r="L30" s="14">
        <f>SUM(L23:L29)</f>
        <v>864.97</v>
      </c>
    </row>
    <row r="31" spans="1:12" ht="12.75">
      <c r="A31" s="2"/>
      <c r="B31" s="2"/>
      <c r="C31" s="2"/>
      <c r="D31" s="3"/>
      <c r="E31" s="2"/>
      <c r="F31" s="13"/>
      <c r="G31" s="16"/>
      <c r="H31" s="3"/>
      <c r="I31" s="3"/>
      <c r="J31" s="3"/>
      <c r="K31" s="23"/>
      <c r="L31" s="24"/>
    </row>
    <row r="32" spans="1:12" ht="12.75">
      <c r="A32" s="2"/>
      <c r="B32" s="2"/>
      <c r="C32" s="2"/>
      <c r="D32" s="3"/>
      <c r="E32" s="2"/>
      <c r="F32" s="13"/>
      <c r="G32" s="16"/>
      <c r="H32" s="3"/>
      <c r="I32" s="3"/>
      <c r="J32" s="3"/>
      <c r="K32" s="23"/>
      <c r="L32" s="24"/>
    </row>
    <row r="33" spans="1:12" ht="12.75">
      <c r="A33" s="2"/>
      <c r="B33" s="2"/>
      <c r="C33" s="2"/>
      <c r="D33" s="3"/>
      <c r="E33" s="2"/>
      <c r="F33" s="13"/>
      <c r="G33" s="16"/>
      <c r="H33" s="3"/>
      <c r="I33" s="3"/>
      <c r="J33" s="3"/>
      <c r="K33" s="16"/>
      <c r="L33" s="14"/>
    </row>
    <row r="34" spans="6:7" ht="12.75">
      <c r="F34" s="11"/>
      <c r="G34" s="4"/>
    </row>
    <row r="35" spans="1:7" ht="12.75">
      <c r="A35" t="s">
        <v>30</v>
      </c>
      <c r="B35">
        <v>40580.51</v>
      </c>
      <c r="F35" s="11"/>
      <c r="G35" s="4"/>
    </row>
    <row r="36" spans="1:7" ht="12.75">
      <c r="A36" t="s">
        <v>31</v>
      </c>
      <c r="B36">
        <v>84624.16</v>
      </c>
      <c r="F36" s="11"/>
      <c r="G36" s="4"/>
    </row>
    <row r="37" spans="6:7" ht="12.75">
      <c r="F37" s="11"/>
      <c r="G37" s="4"/>
    </row>
    <row r="38" spans="6:7" ht="12.75">
      <c r="F38" s="11"/>
      <c r="G38" s="4"/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B1">
      <selection activeCell="I8" sqref="I8"/>
    </sheetView>
  </sheetViews>
  <sheetFormatPr defaultColWidth="9.00390625" defaultRowHeight="12.75"/>
  <cols>
    <col min="1" max="1" width="13.625" style="0" customWidth="1"/>
    <col min="2" max="2" width="13.875" style="0" customWidth="1"/>
    <col min="3" max="3" width="14.00390625" style="0" customWidth="1"/>
    <col min="4" max="4" width="11.75390625" style="0" customWidth="1"/>
    <col min="5" max="5" width="16.625" style="0" customWidth="1"/>
    <col min="6" max="7" width="17.375" style="0" customWidth="1"/>
    <col min="8" max="8" width="17.875" style="9" customWidth="1"/>
    <col min="9" max="9" width="9.625" style="0" bestFit="1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41790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101616.13</v>
      </c>
      <c r="D5" s="12">
        <v>56073.84</v>
      </c>
      <c r="E5" s="3">
        <v>54547.28</v>
      </c>
      <c r="F5" s="12">
        <v>103142.69</v>
      </c>
      <c r="G5" s="4"/>
      <c r="H5" s="4" t="s">
        <v>47</v>
      </c>
      <c r="I5" s="11">
        <v>65141.47</v>
      </c>
      <c r="J5" s="9"/>
    </row>
    <row r="6" spans="2:10" ht="12.75">
      <c r="B6" s="2" t="s">
        <v>6</v>
      </c>
      <c r="C6" s="12">
        <v>11023.51</v>
      </c>
      <c r="D6" s="3">
        <v>0</v>
      </c>
      <c r="E6" s="3">
        <v>180.25</v>
      </c>
      <c r="F6" s="12">
        <v>10843.26</v>
      </c>
      <c r="G6" s="4"/>
      <c r="H6" s="4" t="s">
        <v>115</v>
      </c>
      <c r="I6" s="11">
        <v>60000</v>
      </c>
      <c r="J6" s="9" t="s">
        <v>116</v>
      </c>
    </row>
    <row r="7" spans="2:10" ht="12.75">
      <c r="B7" s="2" t="s">
        <v>8</v>
      </c>
      <c r="C7" s="12">
        <f>SUM(C5:C6)</f>
        <v>112639.64</v>
      </c>
      <c r="D7" s="12">
        <f>SUM(D5:D6)</f>
        <v>56073.84</v>
      </c>
      <c r="E7" s="3">
        <f>SUM(E5:E6)</f>
        <v>54727.53</v>
      </c>
      <c r="F7" s="12">
        <f>SUM(F5:F6)</f>
        <v>113985.95</v>
      </c>
      <c r="G7" s="4"/>
      <c r="H7" s="4"/>
      <c r="I7" s="11"/>
      <c r="J7" s="9" t="s">
        <v>117</v>
      </c>
    </row>
    <row r="8" spans="2:12" ht="12.75">
      <c r="B8" s="19" t="s">
        <v>31</v>
      </c>
      <c r="C8">
        <v>84624.16</v>
      </c>
      <c r="D8" s="4"/>
      <c r="E8" s="4"/>
      <c r="F8" s="4"/>
      <c r="G8" s="4"/>
      <c r="H8" s="11" t="s">
        <v>118</v>
      </c>
      <c r="I8" s="4">
        <v>5141.47</v>
      </c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/>
      <c r="C13" s="13"/>
      <c r="D13" s="3"/>
      <c r="E13" s="3"/>
      <c r="F13" s="3"/>
      <c r="G13" s="3"/>
      <c r="H13" s="12"/>
      <c r="I13" s="3"/>
      <c r="J13" s="3"/>
      <c r="K13" s="12"/>
      <c r="L13" s="18"/>
    </row>
    <row r="14" spans="1:12" ht="12.75">
      <c r="A14" s="2"/>
      <c r="B14" s="2" t="s">
        <v>43</v>
      </c>
      <c r="C14" s="2"/>
      <c r="D14" s="3"/>
      <c r="E14" s="3" t="s">
        <v>57</v>
      </c>
      <c r="F14" s="2"/>
      <c r="G14" s="3"/>
      <c r="H14" s="2"/>
      <c r="I14" s="3"/>
      <c r="J14" s="3"/>
      <c r="K14" s="12"/>
      <c r="L14" s="8"/>
    </row>
    <row r="15" spans="1:12" ht="12.75">
      <c r="A15" s="2"/>
      <c r="B15" s="2" t="s">
        <v>44</v>
      </c>
      <c r="C15" s="2"/>
      <c r="D15" s="3"/>
      <c r="E15" s="2"/>
      <c r="F15" s="13" t="s">
        <v>24</v>
      </c>
      <c r="G15" s="13">
        <v>32204.54</v>
      </c>
      <c r="H15" s="2"/>
      <c r="I15" s="3"/>
      <c r="J15" s="3"/>
      <c r="K15" s="12"/>
      <c r="L15" s="8"/>
    </row>
    <row r="16" spans="1:12" ht="12.75">
      <c r="A16" s="2"/>
      <c r="B16" s="2"/>
      <c r="C16" s="2"/>
      <c r="D16" s="3"/>
      <c r="E16" s="2"/>
      <c r="F16" s="13"/>
      <c r="G16" s="13"/>
      <c r="H16" s="2"/>
      <c r="I16" s="3"/>
      <c r="J16" s="3"/>
      <c r="K16" s="12"/>
      <c r="L16" s="8"/>
    </row>
    <row r="17" spans="1:12" ht="12.75">
      <c r="A17" s="2" t="s">
        <v>98</v>
      </c>
      <c r="B17" s="2" t="s">
        <v>53</v>
      </c>
      <c r="C17" s="2"/>
      <c r="D17" s="3" t="s">
        <v>28</v>
      </c>
      <c r="E17" s="2"/>
      <c r="F17" s="13" t="s">
        <v>100</v>
      </c>
      <c r="G17" s="13">
        <v>4667</v>
      </c>
      <c r="H17" s="2" t="s">
        <v>49</v>
      </c>
      <c r="I17" s="3" t="s">
        <v>21</v>
      </c>
      <c r="J17" s="3">
        <v>1</v>
      </c>
      <c r="K17" s="12">
        <v>180</v>
      </c>
      <c r="L17" s="8">
        <v>180</v>
      </c>
    </row>
    <row r="18" spans="1:12" ht="12.75">
      <c r="A18" s="2"/>
      <c r="B18" s="2" t="s">
        <v>99</v>
      </c>
      <c r="C18" s="2"/>
      <c r="D18" s="3" t="s">
        <v>33</v>
      </c>
      <c r="E18" s="2"/>
      <c r="F18" s="13"/>
      <c r="G18" s="13"/>
      <c r="H18" s="2" t="s">
        <v>72</v>
      </c>
      <c r="I18" s="3" t="s">
        <v>21</v>
      </c>
      <c r="J18" s="3">
        <v>1</v>
      </c>
      <c r="K18" s="12">
        <v>310</v>
      </c>
      <c r="L18" s="8">
        <v>310</v>
      </c>
    </row>
    <row r="19" spans="1:12" ht="12.75">
      <c r="A19" s="2"/>
      <c r="B19" s="2"/>
      <c r="C19" s="2"/>
      <c r="D19" s="3"/>
      <c r="E19" s="2"/>
      <c r="F19" s="13"/>
      <c r="G19" s="13"/>
      <c r="H19" s="2" t="s">
        <v>72</v>
      </c>
      <c r="I19" s="3" t="s">
        <v>21</v>
      </c>
      <c r="J19" s="3">
        <v>1</v>
      </c>
      <c r="K19" s="12">
        <v>170</v>
      </c>
      <c r="L19" s="8">
        <v>170</v>
      </c>
    </row>
    <row r="20" spans="1:12" ht="12.75">
      <c r="A20" s="2"/>
      <c r="B20" s="2"/>
      <c r="C20" s="2"/>
      <c r="D20" s="3"/>
      <c r="E20" s="2"/>
      <c r="F20" s="13"/>
      <c r="G20" s="13"/>
      <c r="H20" s="2" t="s">
        <v>101</v>
      </c>
      <c r="I20" s="3" t="s">
        <v>21</v>
      </c>
      <c r="J20" s="3">
        <v>1</v>
      </c>
      <c r="K20" s="12">
        <v>260</v>
      </c>
      <c r="L20" s="8">
        <v>260</v>
      </c>
    </row>
    <row r="21" spans="1:12" ht="12.75">
      <c r="A21" s="2"/>
      <c r="B21" s="2"/>
      <c r="C21" s="2"/>
      <c r="D21" s="3"/>
      <c r="E21" s="2"/>
      <c r="F21" s="13"/>
      <c r="G21" s="13"/>
      <c r="H21" s="2" t="s">
        <v>54</v>
      </c>
      <c r="I21" s="3" t="s">
        <v>21</v>
      </c>
      <c r="J21" s="3">
        <v>1</v>
      </c>
      <c r="K21" s="12">
        <v>80</v>
      </c>
      <c r="L21" s="8">
        <v>80</v>
      </c>
    </row>
    <row r="22" spans="1:12" ht="12.75">
      <c r="A22" s="2"/>
      <c r="B22" s="2"/>
      <c r="C22" s="2"/>
      <c r="D22" s="3"/>
      <c r="E22" s="2"/>
      <c r="F22" s="13"/>
      <c r="G22" s="13"/>
      <c r="H22" s="2" t="s">
        <v>73</v>
      </c>
      <c r="I22" s="3" t="s">
        <v>21</v>
      </c>
      <c r="J22" s="3">
        <v>2</v>
      </c>
      <c r="K22" s="12">
        <v>195</v>
      </c>
      <c r="L22" s="8">
        <v>390</v>
      </c>
    </row>
    <row r="23" spans="1:12" ht="12.75">
      <c r="A23" s="2"/>
      <c r="B23" s="2"/>
      <c r="C23" s="2"/>
      <c r="D23" s="3"/>
      <c r="E23" s="2"/>
      <c r="F23" s="13"/>
      <c r="G23" s="13"/>
      <c r="H23" s="2" t="s">
        <v>74</v>
      </c>
      <c r="I23" s="3" t="s">
        <v>21</v>
      </c>
      <c r="J23" s="3">
        <v>2</v>
      </c>
      <c r="K23" s="12">
        <v>35</v>
      </c>
      <c r="L23" s="8">
        <v>70</v>
      </c>
    </row>
    <row r="24" spans="1:12" ht="12.75">
      <c r="A24" s="2"/>
      <c r="B24" s="2"/>
      <c r="C24" s="2"/>
      <c r="D24" s="3"/>
      <c r="E24" s="2"/>
      <c r="F24" s="13"/>
      <c r="G24" s="13"/>
      <c r="H24" s="2" t="s">
        <v>102</v>
      </c>
      <c r="I24" s="3" t="s">
        <v>21</v>
      </c>
      <c r="J24" s="3">
        <v>2</v>
      </c>
      <c r="K24" s="12">
        <v>20</v>
      </c>
      <c r="L24" s="8">
        <v>40</v>
      </c>
    </row>
    <row r="25" spans="1:12" ht="12.75">
      <c r="A25" s="2"/>
      <c r="B25" s="2"/>
      <c r="C25" s="2"/>
      <c r="D25" s="3"/>
      <c r="E25" s="2"/>
      <c r="F25" s="13"/>
      <c r="G25" s="13"/>
      <c r="H25" s="2"/>
      <c r="I25" s="3"/>
      <c r="J25" s="3"/>
      <c r="K25" s="16" t="s">
        <v>24</v>
      </c>
      <c r="L25" s="14">
        <f>SUM(L17:L24)</f>
        <v>1500</v>
      </c>
    </row>
    <row r="26" spans="1:12" ht="12.75">
      <c r="A26" s="2"/>
      <c r="B26" s="2"/>
      <c r="C26" s="2"/>
      <c r="D26" s="3"/>
      <c r="E26" s="2"/>
      <c r="F26" s="13"/>
      <c r="G26" s="13"/>
      <c r="H26" s="2"/>
      <c r="I26" s="3"/>
      <c r="J26" s="3"/>
      <c r="K26" s="16"/>
      <c r="L26" s="14"/>
    </row>
    <row r="27" spans="1:12" ht="12.75">
      <c r="A27" s="2" t="s">
        <v>103</v>
      </c>
      <c r="B27" s="2" t="s">
        <v>104</v>
      </c>
      <c r="C27" s="2"/>
      <c r="D27" s="3" t="s">
        <v>28</v>
      </c>
      <c r="E27" s="2"/>
      <c r="F27" s="13" t="s">
        <v>100</v>
      </c>
      <c r="G27" s="13">
        <v>4667</v>
      </c>
      <c r="H27" s="2" t="s">
        <v>106</v>
      </c>
      <c r="I27" s="3" t="s">
        <v>21</v>
      </c>
      <c r="J27" s="3">
        <v>2</v>
      </c>
      <c r="K27" s="23">
        <v>1800</v>
      </c>
      <c r="L27" s="24">
        <v>3600</v>
      </c>
    </row>
    <row r="28" spans="1:12" ht="12.75">
      <c r="A28" s="2"/>
      <c r="B28" s="2" t="s">
        <v>105</v>
      </c>
      <c r="C28" s="2"/>
      <c r="D28" s="3" t="s">
        <v>33</v>
      </c>
      <c r="E28" s="2"/>
      <c r="F28" s="13"/>
      <c r="G28" s="13"/>
      <c r="H28" s="2" t="s">
        <v>107</v>
      </c>
      <c r="I28" s="3" t="s">
        <v>21</v>
      </c>
      <c r="J28" s="3">
        <v>4</v>
      </c>
      <c r="K28" s="23">
        <v>465</v>
      </c>
      <c r="L28" s="24">
        <v>1860</v>
      </c>
    </row>
    <row r="29" spans="1:12" ht="12.75">
      <c r="A29" s="2"/>
      <c r="B29" s="2"/>
      <c r="C29" s="2"/>
      <c r="D29" s="3"/>
      <c r="E29" s="2"/>
      <c r="F29" s="13"/>
      <c r="G29" s="13"/>
      <c r="H29" s="2" t="s">
        <v>108</v>
      </c>
      <c r="I29" s="3" t="s">
        <v>21</v>
      </c>
      <c r="J29" s="3">
        <v>2</v>
      </c>
      <c r="K29" s="23">
        <v>17</v>
      </c>
      <c r="L29" s="24">
        <v>34</v>
      </c>
    </row>
    <row r="30" spans="1:12" ht="12.75">
      <c r="A30" s="2"/>
      <c r="B30" s="2"/>
      <c r="C30" s="2"/>
      <c r="D30" s="3"/>
      <c r="E30" s="2"/>
      <c r="F30" s="13"/>
      <c r="G30" s="13"/>
      <c r="H30" s="2" t="s">
        <v>109</v>
      </c>
      <c r="I30" s="3" t="s">
        <v>21</v>
      </c>
      <c r="J30" s="3">
        <v>1</v>
      </c>
      <c r="K30" s="23">
        <v>265</v>
      </c>
      <c r="L30" s="24">
        <v>265</v>
      </c>
    </row>
    <row r="31" spans="1:12" ht="12.75">
      <c r="A31" s="2"/>
      <c r="B31" s="2"/>
      <c r="C31" s="2"/>
      <c r="D31" s="3"/>
      <c r="E31" s="2"/>
      <c r="F31" s="13"/>
      <c r="G31" s="13"/>
      <c r="H31" s="2" t="s">
        <v>110</v>
      </c>
      <c r="I31" s="3" t="s">
        <v>34</v>
      </c>
      <c r="J31" s="3">
        <v>1.2</v>
      </c>
      <c r="K31" s="23">
        <v>158</v>
      </c>
      <c r="L31" s="24">
        <v>189.6</v>
      </c>
    </row>
    <row r="32" spans="1:12" ht="12.75">
      <c r="A32" s="2"/>
      <c r="B32" s="2"/>
      <c r="C32" s="2"/>
      <c r="D32" s="3"/>
      <c r="E32" s="2"/>
      <c r="F32" s="13"/>
      <c r="G32" s="13"/>
      <c r="H32" s="2"/>
      <c r="I32" s="3"/>
      <c r="J32" s="3"/>
      <c r="K32" s="16" t="s">
        <v>24</v>
      </c>
      <c r="L32" s="14">
        <f>SUM(L27:L31)</f>
        <v>5948.6</v>
      </c>
    </row>
    <row r="33" spans="1:12" ht="12.75">
      <c r="A33" s="2"/>
      <c r="B33" s="2"/>
      <c r="C33" s="2"/>
      <c r="D33" s="3"/>
      <c r="E33" s="2"/>
      <c r="F33" s="13"/>
      <c r="G33" s="13"/>
      <c r="H33" s="2"/>
      <c r="I33" s="3"/>
      <c r="J33" s="3"/>
      <c r="K33" s="12"/>
      <c r="L33" s="8"/>
    </row>
    <row r="34" spans="1:12" ht="12.75">
      <c r="A34" s="2"/>
      <c r="B34" s="2"/>
      <c r="C34" s="2"/>
      <c r="D34" s="3"/>
      <c r="E34" s="2"/>
      <c r="F34" s="13"/>
      <c r="G34" s="13"/>
      <c r="H34" s="2"/>
      <c r="I34" s="3"/>
      <c r="J34" s="3"/>
      <c r="K34" s="12"/>
      <c r="L34" s="8"/>
    </row>
    <row r="35" spans="1:12" ht="12.75">
      <c r="A35" s="2"/>
      <c r="B35" s="2"/>
      <c r="C35" s="2"/>
      <c r="D35" s="3"/>
      <c r="E35" s="2"/>
      <c r="F35" s="2"/>
      <c r="G35" s="3"/>
      <c r="H35" s="2"/>
      <c r="I35" s="3"/>
      <c r="J35" s="3"/>
      <c r="K35" s="16"/>
      <c r="L35" s="14"/>
    </row>
    <row r="36" spans="1:12" ht="14.25" customHeight="1">
      <c r="A36" s="2"/>
      <c r="B36" s="2"/>
      <c r="C36" s="2"/>
      <c r="D36" s="3"/>
      <c r="E36" s="2"/>
      <c r="F36" s="13"/>
      <c r="G36" s="13"/>
      <c r="H36" s="12"/>
      <c r="I36" s="3"/>
      <c r="J36" s="3"/>
      <c r="K36" s="16"/>
      <c r="L36" s="14"/>
    </row>
    <row r="37" spans="1:12" ht="12.75">
      <c r="A37" s="2"/>
      <c r="B37" s="2"/>
      <c r="C37" s="3"/>
      <c r="D37" s="3"/>
      <c r="E37" s="3"/>
      <c r="F37" s="3"/>
      <c r="G37" s="3"/>
      <c r="H37" s="12"/>
      <c r="I37" s="3"/>
      <c r="J37" s="3"/>
      <c r="K37" s="12"/>
      <c r="L37" s="8"/>
    </row>
    <row r="39" spans="1:2" ht="12.75">
      <c r="A39" t="s">
        <v>30</v>
      </c>
      <c r="B39">
        <v>48987.14</v>
      </c>
    </row>
    <row r="40" spans="1:2" ht="12.75">
      <c r="A40" s="19" t="s">
        <v>31</v>
      </c>
      <c r="B40" s="19">
        <v>90364.55</v>
      </c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16" sqref="B16:L17"/>
    </sheetView>
  </sheetViews>
  <sheetFormatPr defaultColWidth="9.00390625" defaultRowHeight="12.75"/>
  <cols>
    <col min="1" max="1" width="13.875" style="0" customWidth="1"/>
    <col min="2" max="2" width="12.25390625" style="0" customWidth="1"/>
    <col min="3" max="3" width="16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9" max="9" width="9.625" style="0" bestFit="1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 t="s">
        <v>111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103142.69</v>
      </c>
      <c r="D5" s="12">
        <v>56073.86</v>
      </c>
      <c r="E5" s="12">
        <v>56012.69</v>
      </c>
      <c r="F5" s="12">
        <v>103203.86</v>
      </c>
      <c r="G5" s="4"/>
      <c r="H5" s="4" t="s">
        <v>47</v>
      </c>
      <c r="I5" s="11">
        <v>10466.22</v>
      </c>
      <c r="J5" s="9"/>
    </row>
    <row r="6" spans="2:10" ht="12.75">
      <c r="B6" s="2" t="s">
        <v>6</v>
      </c>
      <c r="C6" s="12">
        <v>10843.26</v>
      </c>
      <c r="D6" s="3">
        <v>0</v>
      </c>
      <c r="E6" s="12">
        <v>82.55</v>
      </c>
      <c r="F6" s="12">
        <v>10760.71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113985.95</v>
      </c>
      <c r="D7" s="12">
        <f>SUM(D5:D6)</f>
        <v>56073.86</v>
      </c>
      <c r="E7" s="12">
        <f>SUM(E5:E6)</f>
        <v>56095.240000000005</v>
      </c>
      <c r="F7" s="12">
        <f>SUM(F5:F6)</f>
        <v>113964.57</v>
      </c>
      <c r="G7" s="4"/>
      <c r="H7" s="4"/>
      <c r="I7" s="11"/>
      <c r="J7" s="9"/>
    </row>
    <row r="8" spans="2:12" ht="12.75">
      <c r="B8" s="19" t="s">
        <v>31</v>
      </c>
      <c r="C8" s="19">
        <v>90364.55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 t="s">
        <v>43</v>
      </c>
      <c r="C13" s="2"/>
      <c r="D13" s="3"/>
      <c r="E13" s="3" t="s">
        <v>57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44</v>
      </c>
      <c r="C14" s="2"/>
      <c r="D14" s="3"/>
      <c r="E14" s="2"/>
      <c r="F14" s="13" t="s">
        <v>24</v>
      </c>
      <c r="G14" s="13">
        <v>32204.54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13"/>
      <c r="G15" s="13"/>
      <c r="H15" s="2"/>
      <c r="I15" s="3"/>
      <c r="J15" s="3"/>
      <c r="K15" s="12"/>
      <c r="L15" s="8"/>
    </row>
    <row r="16" spans="1:12" ht="12.75">
      <c r="A16" s="2" t="s">
        <v>112</v>
      </c>
      <c r="B16" s="2" t="s">
        <v>45</v>
      </c>
      <c r="C16" s="2"/>
      <c r="D16" s="3" t="s">
        <v>38</v>
      </c>
      <c r="E16" s="2"/>
      <c r="F16" s="13" t="s">
        <v>23</v>
      </c>
      <c r="G16" s="13">
        <v>1058</v>
      </c>
      <c r="H16" s="3" t="s">
        <v>41</v>
      </c>
      <c r="I16" s="3" t="s">
        <v>21</v>
      </c>
      <c r="J16" s="3">
        <v>20</v>
      </c>
      <c r="K16" s="12">
        <v>12</v>
      </c>
      <c r="L16" s="8">
        <v>240</v>
      </c>
    </row>
    <row r="17" spans="1:12" ht="12.75">
      <c r="A17" s="2"/>
      <c r="B17" s="2"/>
      <c r="C17" s="2"/>
      <c r="D17" s="3" t="s">
        <v>38</v>
      </c>
      <c r="E17" s="2"/>
      <c r="F17" s="13"/>
      <c r="G17" s="13"/>
      <c r="H17" s="3"/>
      <c r="I17" s="3"/>
      <c r="J17" s="3"/>
      <c r="K17" s="16" t="s">
        <v>24</v>
      </c>
      <c r="L17" s="14">
        <v>240</v>
      </c>
    </row>
    <row r="18" spans="1:12" ht="12.75">
      <c r="A18" s="2"/>
      <c r="B18" s="2"/>
      <c r="C18" s="2"/>
      <c r="D18" s="3"/>
      <c r="E18" s="2"/>
      <c r="F18" s="13"/>
      <c r="G18" s="13"/>
      <c r="H18" s="2"/>
      <c r="I18" s="3"/>
      <c r="J18" s="3"/>
      <c r="K18" s="12"/>
      <c r="L18" s="8"/>
    </row>
    <row r="19" spans="1:12" ht="12.75">
      <c r="A19" s="2" t="s">
        <v>113</v>
      </c>
      <c r="B19" s="2" t="s">
        <v>45</v>
      </c>
      <c r="C19" s="2"/>
      <c r="D19" s="3" t="s">
        <v>38</v>
      </c>
      <c r="E19" s="2"/>
      <c r="F19" s="13">
        <v>0.3</v>
      </c>
      <c r="G19" s="16">
        <v>529</v>
      </c>
      <c r="H19" s="3" t="s">
        <v>41</v>
      </c>
      <c r="I19" s="3" t="s">
        <v>21</v>
      </c>
      <c r="J19" s="3">
        <v>10</v>
      </c>
      <c r="K19" s="12">
        <v>12</v>
      </c>
      <c r="L19" s="8">
        <v>120</v>
      </c>
    </row>
    <row r="20" spans="1:12" ht="12.75">
      <c r="A20" s="2"/>
      <c r="B20" s="2"/>
      <c r="C20" s="2"/>
      <c r="D20" s="3" t="s">
        <v>38</v>
      </c>
      <c r="E20" s="2"/>
      <c r="F20" s="13"/>
      <c r="G20" s="13"/>
      <c r="H20" s="3"/>
      <c r="I20" s="3"/>
      <c r="J20" s="3"/>
      <c r="K20" s="16" t="s">
        <v>24</v>
      </c>
      <c r="L20" s="14">
        <v>120</v>
      </c>
    </row>
    <row r="21" spans="1:12" ht="12.75">
      <c r="A21" s="2"/>
      <c r="B21" s="2"/>
      <c r="C21" s="2"/>
      <c r="D21" s="3"/>
      <c r="E21" s="2"/>
      <c r="F21" s="13"/>
      <c r="G21" s="13"/>
      <c r="H21" s="2"/>
      <c r="I21" s="3"/>
      <c r="J21" s="3"/>
      <c r="K21" s="12"/>
      <c r="L21" s="8"/>
    </row>
    <row r="22" spans="1:12" ht="12.75">
      <c r="A22" s="2"/>
      <c r="B22" s="2"/>
      <c r="C22" s="2"/>
      <c r="D22" s="3"/>
      <c r="E22" s="2"/>
      <c r="F22" s="13"/>
      <c r="G22" s="13"/>
      <c r="H22" s="2"/>
      <c r="I22" s="3"/>
      <c r="J22" s="3"/>
      <c r="K22" s="12"/>
      <c r="L22" s="8"/>
    </row>
    <row r="23" spans="1:12" ht="12.75">
      <c r="A23" s="2"/>
      <c r="B23" s="2" t="s">
        <v>114</v>
      </c>
      <c r="C23" s="2"/>
      <c r="D23" s="3"/>
      <c r="E23" s="2"/>
      <c r="F23" s="13"/>
      <c r="G23" s="13"/>
      <c r="H23" s="2"/>
      <c r="I23" s="3"/>
      <c r="J23" s="3"/>
      <c r="K23" s="12"/>
      <c r="L23" s="8"/>
    </row>
    <row r="24" spans="1:12" ht="12.75">
      <c r="A24" s="2"/>
      <c r="B24" s="2"/>
      <c r="C24" s="2"/>
      <c r="D24" s="3"/>
      <c r="E24" s="2"/>
      <c r="F24" s="16" t="s">
        <v>24</v>
      </c>
      <c r="G24" s="16">
        <v>5000</v>
      </c>
      <c r="H24" s="2"/>
      <c r="I24" s="3"/>
      <c r="J24" s="3"/>
      <c r="K24" s="12"/>
      <c r="L24" s="8"/>
    </row>
    <row r="25" spans="1:12" ht="12.75">
      <c r="A25" s="2"/>
      <c r="B25" s="2" t="s">
        <v>119</v>
      </c>
      <c r="C25" s="2"/>
      <c r="D25" s="3"/>
      <c r="E25" s="2" t="s">
        <v>120</v>
      </c>
      <c r="F25" s="13" t="s">
        <v>24</v>
      </c>
      <c r="G25" s="13">
        <v>9735.32</v>
      </c>
      <c r="H25" s="3"/>
      <c r="I25" s="3"/>
      <c r="J25" s="3"/>
      <c r="K25" s="16"/>
      <c r="L25" s="14"/>
    </row>
    <row r="26" spans="1:12" ht="12.75">
      <c r="A26" s="2"/>
      <c r="B26" s="2"/>
      <c r="C26" s="13"/>
      <c r="D26" s="3"/>
      <c r="E26" s="12"/>
      <c r="F26" s="3"/>
      <c r="G26" s="12"/>
      <c r="H26" s="12"/>
      <c r="I26" s="3"/>
      <c r="J26" s="3"/>
      <c r="K26" s="12"/>
      <c r="L26" s="14"/>
    </row>
    <row r="28" spans="1:2" ht="12.75">
      <c r="A28" t="s">
        <v>30</v>
      </c>
      <c r="B28">
        <v>48886.86</v>
      </c>
    </row>
    <row r="29" spans="1:2" ht="12.75">
      <c r="A29" s="19" t="s">
        <v>31</v>
      </c>
      <c r="B29" s="19">
        <v>97572.93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2.625" style="0" customWidth="1"/>
    <col min="2" max="2" width="13.75390625" style="0" customWidth="1"/>
    <col min="3" max="3" width="17.25390625" style="0" customWidth="1"/>
    <col min="4" max="4" width="11.375" style="0" customWidth="1"/>
    <col min="5" max="5" width="16.00390625" style="9" customWidth="1"/>
    <col min="6" max="6" width="18.625" style="9" customWidth="1"/>
    <col min="7" max="7" width="16.875" style="0" customWidth="1"/>
    <col min="8" max="8" width="17.25390625" style="9" customWidth="1"/>
    <col min="9" max="9" width="9.625" style="0" bestFit="1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41851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103203.86</v>
      </c>
      <c r="D5" s="12">
        <v>59451.74</v>
      </c>
      <c r="E5" s="12">
        <v>60202.81</v>
      </c>
      <c r="F5" s="12">
        <v>102452.79</v>
      </c>
      <c r="G5" s="4"/>
      <c r="H5" s="4" t="s">
        <v>47</v>
      </c>
      <c r="I5" s="11">
        <v>15769.56</v>
      </c>
      <c r="J5" s="9"/>
    </row>
    <row r="6" spans="2:10" ht="12.75">
      <c r="B6" s="2" t="s">
        <v>6</v>
      </c>
      <c r="C6" s="12">
        <v>10760.71</v>
      </c>
      <c r="D6" s="3">
        <v>0</v>
      </c>
      <c r="E6" s="12">
        <v>314.52</v>
      </c>
      <c r="F6" s="12">
        <v>10446.19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113964.57</v>
      </c>
      <c r="D7" s="12">
        <f>SUM(D5:D6)</f>
        <v>59451.74</v>
      </c>
      <c r="E7" s="12">
        <f>SUM(E5:E6)</f>
        <v>60517.329999999994</v>
      </c>
      <c r="F7" s="12">
        <f>SUM(F5:F6)</f>
        <v>112898.98</v>
      </c>
      <c r="G7" s="4"/>
      <c r="H7" s="4"/>
      <c r="I7" s="11"/>
      <c r="J7" s="9"/>
    </row>
    <row r="8" spans="2:12" ht="12.75">
      <c r="B8" s="19" t="s">
        <v>31</v>
      </c>
      <c r="C8" s="19">
        <v>97572.93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 t="s">
        <v>43</v>
      </c>
      <c r="C13" s="2"/>
      <c r="D13" s="3"/>
      <c r="E13" s="3" t="s">
        <v>121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44</v>
      </c>
      <c r="C14" s="2"/>
      <c r="D14" s="3"/>
      <c r="E14" s="2"/>
      <c r="F14" s="13" t="s">
        <v>24</v>
      </c>
      <c r="G14" s="13">
        <v>34162.38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13"/>
      <c r="G15" s="13"/>
      <c r="H15" s="2"/>
      <c r="I15" s="3"/>
      <c r="J15" s="3"/>
      <c r="K15" s="12"/>
      <c r="L15" s="8"/>
    </row>
    <row r="16" spans="1:12" ht="12.75">
      <c r="A16" s="2" t="s">
        <v>122</v>
      </c>
      <c r="B16" s="2" t="s">
        <v>123</v>
      </c>
      <c r="C16" s="2"/>
      <c r="D16" s="3" t="s">
        <v>28</v>
      </c>
      <c r="E16" s="2"/>
      <c r="F16" s="13" t="s">
        <v>59</v>
      </c>
      <c r="G16" s="13">
        <v>4095</v>
      </c>
      <c r="H16" s="2" t="s">
        <v>124</v>
      </c>
      <c r="I16" s="3" t="s">
        <v>52</v>
      </c>
      <c r="J16" s="3">
        <v>3</v>
      </c>
      <c r="K16" s="12">
        <v>56.9</v>
      </c>
      <c r="L16" s="8">
        <v>170.7</v>
      </c>
    </row>
    <row r="17" spans="1:12" ht="12.75">
      <c r="A17" s="2"/>
      <c r="B17" s="2"/>
      <c r="C17" s="2"/>
      <c r="D17" s="3" t="s">
        <v>33</v>
      </c>
      <c r="E17" s="2"/>
      <c r="F17" s="13"/>
      <c r="G17" s="13"/>
      <c r="H17" s="2" t="s">
        <v>125</v>
      </c>
      <c r="I17" s="3" t="s">
        <v>52</v>
      </c>
      <c r="J17" s="3">
        <v>1</v>
      </c>
      <c r="K17" s="12">
        <v>79.6</v>
      </c>
      <c r="L17" s="8">
        <v>79.6</v>
      </c>
    </row>
    <row r="18" spans="1:12" ht="12.75">
      <c r="A18" s="2"/>
      <c r="B18" s="2"/>
      <c r="C18" s="2"/>
      <c r="D18" s="3"/>
      <c r="E18" s="2"/>
      <c r="F18" s="13"/>
      <c r="G18" s="13"/>
      <c r="H18" s="2" t="s">
        <v>29</v>
      </c>
      <c r="I18" s="3" t="s">
        <v>27</v>
      </c>
      <c r="J18" s="3">
        <v>0.7</v>
      </c>
      <c r="K18" s="12">
        <v>500</v>
      </c>
      <c r="L18" s="8">
        <v>350</v>
      </c>
    </row>
    <row r="19" spans="1:12" ht="12.75">
      <c r="A19" s="2"/>
      <c r="B19" s="2"/>
      <c r="C19" s="2"/>
      <c r="D19" s="3"/>
      <c r="E19" s="2"/>
      <c r="F19" s="13"/>
      <c r="G19" s="13"/>
      <c r="H19" s="2" t="s">
        <v>26</v>
      </c>
      <c r="I19" s="3" t="s">
        <v>27</v>
      </c>
      <c r="J19" s="3">
        <v>1.4</v>
      </c>
      <c r="K19" s="12">
        <v>34</v>
      </c>
      <c r="L19" s="8">
        <v>47.6</v>
      </c>
    </row>
    <row r="20" spans="1:12" ht="12.75">
      <c r="A20" s="2"/>
      <c r="B20" s="2"/>
      <c r="C20" s="2"/>
      <c r="D20" s="3"/>
      <c r="E20" s="2"/>
      <c r="F20" s="13"/>
      <c r="G20" s="13"/>
      <c r="H20" s="2"/>
      <c r="I20" s="3"/>
      <c r="J20" s="3"/>
      <c r="K20" s="16" t="s">
        <v>24</v>
      </c>
      <c r="L20" s="14">
        <f>SUM(L16:L19)</f>
        <v>647.9</v>
      </c>
    </row>
    <row r="21" spans="1:12" ht="12.75">
      <c r="A21" s="2"/>
      <c r="B21" s="2"/>
      <c r="C21" s="2"/>
      <c r="D21" s="3"/>
      <c r="E21" s="2"/>
      <c r="F21" s="13"/>
      <c r="G21" s="13"/>
      <c r="H21" s="2"/>
      <c r="I21" s="3"/>
      <c r="J21" s="3"/>
      <c r="K21" s="16"/>
      <c r="L21" s="14"/>
    </row>
    <row r="22" spans="1:12" ht="12.75">
      <c r="A22" s="2" t="s">
        <v>126</v>
      </c>
      <c r="B22" s="2" t="s">
        <v>127</v>
      </c>
      <c r="C22" s="2"/>
      <c r="D22" s="3" t="s">
        <v>36</v>
      </c>
      <c r="E22" s="2"/>
      <c r="F22" s="13" t="s">
        <v>42</v>
      </c>
      <c r="G22" s="13">
        <v>3417</v>
      </c>
      <c r="H22" s="2" t="s">
        <v>78</v>
      </c>
      <c r="I22" s="3" t="s">
        <v>35</v>
      </c>
      <c r="J22" s="3">
        <v>3</v>
      </c>
      <c r="K22" s="23">
        <v>1166</v>
      </c>
      <c r="L22" s="24">
        <v>3498</v>
      </c>
    </row>
    <row r="23" spans="1:12" ht="12.75">
      <c r="A23" s="2"/>
      <c r="B23" s="2"/>
      <c r="C23" s="2"/>
      <c r="D23" s="3" t="s">
        <v>36</v>
      </c>
      <c r="E23" s="2"/>
      <c r="F23" s="13"/>
      <c r="G23" s="13"/>
      <c r="H23" s="2"/>
      <c r="I23" s="3"/>
      <c r="J23" s="3"/>
      <c r="K23" s="16" t="s">
        <v>24</v>
      </c>
      <c r="L23" s="14">
        <v>3498</v>
      </c>
    </row>
    <row r="24" spans="1:12" ht="12.75">
      <c r="A24" s="2"/>
      <c r="B24" s="2"/>
      <c r="C24" s="2"/>
      <c r="D24" s="3"/>
      <c r="E24" s="2"/>
      <c r="F24" s="13"/>
      <c r="G24" s="13"/>
      <c r="H24" s="2"/>
      <c r="I24" s="3"/>
      <c r="J24" s="3"/>
      <c r="K24" s="16"/>
      <c r="L24" s="14"/>
    </row>
    <row r="25" spans="1:12" ht="12.75">
      <c r="A25" s="2"/>
      <c r="B25" s="2"/>
      <c r="C25" s="2"/>
      <c r="D25" s="3"/>
      <c r="E25" s="2"/>
      <c r="F25" s="13"/>
      <c r="G25" s="13"/>
      <c r="H25" s="2"/>
      <c r="I25" s="3"/>
      <c r="J25" s="3"/>
      <c r="K25" s="16"/>
      <c r="L25" s="14"/>
    </row>
    <row r="26" spans="1:12" ht="12.75">
      <c r="A26" s="2"/>
      <c r="B26" s="2"/>
      <c r="C26" s="2"/>
      <c r="D26" s="3"/>
      <c r="E26" s="2"/>
      <c r="F26" s="13"/>
      <c r="G26" s="13"/>
      <c r="H26" s="2"/>
      <c r="I26" s="3"/>
      <c r="J26" s="3"/>
      <c r="K26" s="16"/>
      <c r="L26" s="14"/>
    </row>
    <row r="27" spans="1:12" ht="12.75">
      <c r="A27" s="2"/>
      <c r="B27" s="2"/>
      <c r="C27" s="2"/>
      <c r="D27" s="3"/>
      <c r="E27" s="2"/>
      <c r="F27" s="13"/>
      <c r="G27" s="13"/>
      <c r="H27" s="2"/>
      <c r="I27" s="3"/>
      <c r="J27" s="3"/>
      <c r="K27" s="12"/>
      <c r="L27" s="8"/>
    </row>
    <row r="28" spans="1:12" ht="12.75">
      <c r="A28" s="2"/>
      <c r="B28" s="2"/>
      <c r="C28" s="2"/>
      <c r="D28" s="3"/>
      <c r="E28" s="2"/>
      <c r="F28" s="13"/>
      <c r="G28" s="13"/>
      <c r="H28" s="2"/>
      <c r="I28" s="3"/>
      <c r="J28" s="3"/>
      <c r="K28" s="12"/>
      <c r="L28" s="8"/>
    </row>
    <row r="29" spans="1:12" ht="12.75">
      <c r="A29" s="2"/>
      <c r="B29" s="2"/>
      <c r="C29" s="2"/>
      <c r="D29" s="3"/>
      <c r="E29" s="2"/>
      <c r="F29" s="13"/>
      <c r="G29" s="13"/>
      <c r="H29" s="2"/>
      <c r="I29" s="3"/>
      <c r="J29" s="3"/>
      <c r="K29" s="12"/>
      <c r="L29" s="8"/>
    </row>
    <row r="31" spans="1:2" ht="12.75">
      <c r="A31" t="s">
        <v>30</v>
      </c>
      <c r="B31">
        <v>45820.28</v>
      </c>
    </row>
    <row r="32" spans="1:2" ht="12.75">
      <c r="A32" s="19" t="s">
        <v>31</v>
      </c>
      <c r="B32" s="19">
        <v>112269.98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3.37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10.37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41882</v>
      </c>
      <c r="G1" s="11"/>
      <c r="H1" s="4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102452.79</v>
      </c>
      <c r="D5" s="12">
        <v>59451.74</v>
      </c>
      <c r="E5" s="3">
        <v>48658.89</v>
      </c>
      <c r="F5" s="3">
        <v>113245.64</v>
      </c>
      <c r="G5" s="4"/>
      <c r="H5" s="4" t="s">
        <v>47</v>
      </c>
      <c r="I5" s="11">
        <v>19952.87</v>
      </c>
      <c r="J5" s="9"/>
    </row>
    <row r="6" spans="2:10" ht="12.75">
      <c r="B6" s="2" t="s">
        <v>6</v>
      </c>
      <c r="C6" s="12">
        <v>10446.19</v>
      </c>
      <c r="D6" s="3">
        <v>0</v>
      </c>
      <c r="E6" s="3">
        <v>151.8</v>
      </c>
      <c r="F6" s="3">
        <v>10294.39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112898.98</v>
      </c>
      <c r="D7" s="12">
        <f>SUM(D5:D6)</f>
        <v>59451.74</v>
      </c>
      <c r="E7" s="3">
        <f>SUM(E5:E6)</f>
        <v>48810.69</v>
      </c>
      <c r="F7" s="3">
        <f>SUM(F5:F6)</f>
        <v>123540.03</v>
      </c>
      <c r="G7" s="4"/>
      <c r="H7" s="4"/>
      <c r="I7" s="11"/>
      <c r="J7" s="9"/>
    </row>
    <row r="8" spans="2:12" ht="12.75">
      <c r="B8" s="19" t="s">
        <v>31</v>
      </c>
      <c r="C8" s="19">
        <v>112269.98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12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2" t="s">
        <v>43</v>
      </c>
      <c r="C13" s="2"/>
      <c r="D13" s="3"/>
      <c r="E13" s="3" t="s">
        <v>121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 t="s">
        <v>44</v>
      </c>
      <c r="C14" s="2"/>
      <c r="D14" s="3"/>
      <c r="E14" s="2"/>
      <c r="F14" s="13" t="s">
        <v>24</v>
      </c>
      <c r="G14" s="13">
        <v>34162.38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13"/>
      <c r="G15" s="13"/>
      <c r="H15" s="2"/>
      <c r="I15" s="3"/>
      <c r="J15" s="3"/>
      <c r="K15" s="12"/>
      <c r="L15" s="8"/>
    </row>
    <row r="16" spans="1:12" ht="12.75">
      <c r="A16" s="2" t="s">
        <v>128</v>
      </c>
      <c r="B16" s="2" t="s">
        <v>53</v>
      </c>
      <c r="C16" s="2"/>
      <c r="D16" s="3" t="s">
        <v>33</v>
      </c>
      <c r="E16" s="2"/>
      <c r="F16" s="13" t="s">
        <v>100</v>
      </c>
      <c r="G16" s="13">
        <v>4137</v>
      </c>
      <c r="H16" s="3" t="s">
        <v>72</v>
      </c>
      <c r="I16" s="3" t="s">
        <v>21</v>
      </c>
      <c r="J16" s="3">
        <v>3</v>
      </c>
      <c r="K16" s="12">
        <v>300</v>
      </c>
      <c r="L16" s="8">
        <v>900</v>
      </c>
    </row>
    <row r="17" spans="1:12" ht="12.75">
      <c r="A17" s="2"/>
      <c r="B17" s="2"/>
      <c r="C17" s="2"/>
      <c r="D17" s="3" t="s">
        <v>33</v>
      </c>
      <c r="E17" s="2"/>
      <c r="F17" s="13"/>
      <c r="G17" s="13"/>
      <c r="H17" s="3" t="s">
        <v>129</v>
      </c>
      <c r="I17" s="3" t="s">
        <v>21</v>
      </c>
      <c r="J17" s="3">
        <v>1</v>
      </c>
      <c r="K17" s="12">
        <v>190</v>
      </c>
      <c r="L17" s="8">
        <v>190</v>
      </c>
    </row>
    <row r="18" spans="1:12" ht="12.75">
      <c r="A18" s="2"/>
      <c r="B18" s="2"/>
      <c r="C18" s="2"/>
      <c r="D18" s="3"/>
      <c r="E18" s="2"/>
      <c r="F18" s="13"/>
      <c r="G18" s="13"/>
      <c r="H18" s="3" t="s">
        <v>101</v>
      </c>
      <c r="I18" s="3" t="s">
        <v>21</v>
      </c>
      <c r="J18" s="3">
        <v>2</v>
      </c>
      <c r="K18" s="12">
        <v>260</v>
      </c>
      <c r="L18" s="8">
        <v>520</v>
      </c>
    </row>
    <row r="19" spans="1:12" ht="12.75">
      <c r="A19" s="2"/>
      <c r="B19" s="2"/>
      <c r="C19" s="2"/>
      <c r="D19" s="3"/>
      <c r="E19" s="2"/>
      <c r="F19" s="13"/>
      <c r="G19" s="13"/>
      <c r="H19" s="3" t="s">
        <v>73</v>
      </c>
      <c r="I19" s="3" t="s">
        <v>21</v>
      </c>
      <c r="J19" s="3">
        <v>2</v>
      </c>
      <c r="K19" s="12">
        <v>195</v>
      </c>
      <c r="L19" s="8">
        <v>390</v>
      </c>
    </row>
    <row r="20" spans="1:12" ht="12.75">
      <c r="A20" s="2"/>
      <c r="B20" s="2"/>
      <c r="C20" s="2"/>
      <c r="D20" s="3"/>
      <c r="E20" s="2"/>
      <c r="F20" s="13"/>
      <c r="G20" s="13"/>
      <c r="H20" s="3" t="s">
        <v>74</v>
      </c>
      <c r="I20" s="3" t="s">
        <v>21</v>
      </c>
      <c r="J20" s="3">
        <v>2</v>
      </c>
      <c r="K20" s="12">
        <v>35</v>
      </c>
      <c r="L20" s="8">
        <v>70</v>
      </c>
    </row>
    <row r="21" spans="1:12" ht="12.75">
      <c r="A21" s="2"/>
      <c r="B21" s="2"/>
      <c r="C21" s="2"/>
      <c r="D21" s="3"/>
      <c r="E21" s="2"/>
      <c r="F21" s="13"/>
      <c r="G21" s="13"/>
      <c r="H21" s="3" t="s">
        <v>54</v>
      </c>
      <c r="I21" s="3" t="s">
        <v>21</v>
      </c>
      <c r="J21" s="3">
        <v>2</v>
      </c>
      <c r="K21" s="12">
        <v>160</v>
      </c>
      <c r="L21" s="8">
        <v>320</v>
      </c>
    </row>
    <row r="22" spans="1:12" ht="12.75">
      <c r="A22" s="2"/>
      <c r="B22" s="2"/>
      <c r="C22" s="2"/>
      <c r="D22" s="3"/>
      <c r="E22" s="2"/>
      <c r="F22" s="13"/>
      <c r="G22" s="13"/>
      <c r="H22" s="2"/>
      <c r="I22" s="3"/>
      <c r="J22" s="3"/>
      <c r="K22" s="16" t="s">
        <v>24</v>
      </c>
      <c r="L22" s="14">
        <f>SUM(L16:L21)</f>
        <v>2390</v>
      </c>
    </row>
    <row r="23" spans="1:12" ht="12.75">
      <c r="A23" s="2"/>
      <c r="B23" s="2"/>
      <c r="C23" s="2"/>
      <c r="D23" s="3"/>
      <c r="E23" s="2"/>
      <c r="F23" s="13"/>
      <c r="G23" s="13"/>
      <c r="H23" s="2"/>
      <c r="I23" s="3"/>
      <c r="J23" s="3"/>
      <c r="K23" s="16"/>
      <c r="L23" s="14"/>
    </row>
    <row r="24" spans="1:12" ht="12.75">
      <c r="A24" s="2" t="s">
        <v>130</v>
      </c>
      <c r="B24" s="2" t="s">
        <v>131</v>
      </c>
      <c r="C24" s="2"/>
      <c r="D24" s="3" t="s">
        <v>36</v>
      </c>
      <c r="E24" s="2"/>
      <c r="F24" s="13" t="s">
        <v>25</v>
      </c>
      <c r="G24" s="13">
        <v>4335</v>
      </c>
      <c r="H24" s="2"/>
      <c r="I24" s="3"/>
      <c r="J24" s="3"/>
      <c r="K24" s="16"/>
      <c r="L24" s="14"/>
    </row>
    <row r="25" spans="1:12" ht="12.75">
      <c r="A25" s="2"/>
      <c r="B25" s="2"/>
      <c r="C25" s="2"/>
      <c r="D25" s="3" t="s">
        <v>36</v>
      </c>
      <c r="E25" s="2"/>
      <c r="F25" s="13"/>
      <c r="G25" s="13"/>
      <c r="H25" s="2"/>
      <c r="I25" s="3"/>
      <c r="J25" s="3"/>
      <c r="K25" s="16"/>
      <c r="L25" s="14"/>
    </row>
    <row r="26" spans="1:12" ht="12.75">
      <c r="A26" s="2"/>
      <c r="B26" s="2"/>
      <c r="C26" s="2"/>
      <c r="D26" s="3"/>
      <c r="E26" s="2"/>
      <c r="F26" s="13"/>
      <c r="G26" s="13"/>
      <c r="H26" s="2"/>
      <c r="I26" s="3"/>
      <c r="J26" s="3"/>
      <c r="K26" s="16"/>
      <c r="L26" s="14"/>
    </row>
    <row r="27" spans="1:12" ht="12.75">
      <c r="A27" s="2" t="s">
        <v>132</v>
      </c>
      <c r="B27" s="2" t="s">
        <v>45</v>
      </c>
      <c r="C27" s="2"/>
      <c r="D27" s="3" t="s">
        <v>38</v>
      </c>
      <c r="E27" s="2"/>
      <c r="F27" s="13" t="s">
        <v>23</v>
      </c>
      <c r="G27" s="13">
        <v>1058</v>
      </c>
      <c r="H27" s="3" t="s">
        <v>41</v>
      </c>
      <c r="I27" s="3" t="s">
        <v>21</v>
      </c>
      <c r="J27" s="3">
        <v>15</v>
      </c>
      <c r="K27" s="12">
        <v>12</v>
      </c>
      <c r="L27" s="8">
        <v>180</v>
      </c>
    </row>
    <row r="28" spans="1:12" ht="12.75">
      <c r="A28" s="2"/>
      <c r="B28" s="2"/>
      <c r="C28" s="2"/>
      <c r="D28" s="3" t="s">
        <v>38</v>
      </c>
      <c r="E28" s="2"/>
      <c r="F28" s="13"/>
      <c r="G28" s="13"/>
      <c r="H28" s="3" t="s">
        <v>133</v>
      </c>
      <c r="I28" s="3" t="s">
        <v>21</v>
      </c>
      <c r="J28" s="3">
        <v>2</v>
      </c>
      <c r="K28" s="23">
        <v>45</v>
      </c>
      <c r="L28" s="24">
        <v>90</v>
      </c>
    </row>
    <row r="29" spans="1:12" ht="12.75">
      <c r="A29" s="2"/>
      <c r="B29" s="2"/>
      <c r="C29" s="2"/>
      <c r="D29" s="3"/>
      <c r="E29" s="2"/>
      <c r="F29" s="13"/>
      <c r="G29" s="13"/>
      <c r="H29" s="2"/>
      <c r="I29" s="3"/>
      <c r="J29" s="3"/>
      <c r="K29" s="16" t="s">
        <v>24</v>
      </c>
      <c r="L29" s="14">
        <f>SUM(L27:L28)</f>
        <v>270</v>
      </c>
    </row>
    <row r="30" spans="1:12" ht="12.75">
      <c r="A30" s="2"/>
      <c r="B30" s="2"/>
      <c r="C30" s="2"/>
      <c r="D30" s="3"/>
      <c r="E30" s="2"/>
      <c r="F30" s="13"/>
      <c r="G30" s="13"/>
      <c r="H30" s="2"/>
      <c r="I30" s="3"/>
      <c r="J30" s="3"/>
      <c r="K30" s="16"/>
      <c r="L30" s="14"/>
    </row>
    <row r="31" spans="1:12" ht="12.75">
      <c r="A31" s="2" t="s">
        <v>136</v>
      </c>
      <c r="B31" s="51" t="s">
        <v>134</v>
      </c>
      <c r="C31" s="52"/>
      <c r="D31" s="3"/>
      <c r="E31" s="2"/>
      <c r="F31" s="13"/>
      <c r="G31" s="13"/>
      <c r="H31" s="2" t="s">
        <v>135</v>
      </c>
      <c r="I31" s="3" t="s">
        <v>21</v>
      </c>
      <c r="J31" s="3">
        <v>3</v>
      </c>
      <c r="K31" s="23">
        <v>400</v>
      </c>
      <c r="L31" s="24">
        <f>K31*J31</f>
        <v>1200</v>
      </c>
    </row>
    <row r="32" spans="1:12" ht="12.75">
      <c r="A32" s="2"/>
      <c r="B32" s="2"/>
      <c r="C32" s="2"/>
      <c r="D32" s="3"/>
      <c r="E32" s="2"/>
      <c r="F32" s="13"/>
      <c r="G32" s="13"/>
      <c r="H32" s="2"/>
      <c r="I32" s="3"/>
      <c r="J32" s="3"/>
      <c r="K32" s="16" t="s">
        <v>24</v>
      </c>
      <c r="L32" s="14">
        <f>L31</f>
        <v>1200</v>
      </c>
    </row>
    <row r="33" spans="1:12" ht="12.75">
      <c r="A33" s="2"/>
      <c r="B33" s="2"/>
      <c r="C33" s="2"/>
      <c r="D33" s="3"/>
      <c r="E33" s="2"/>
      <c r="F33" s="13"/>
      <c r="G33" s="13"/>
      <c r="K33" s="16"/>
      <c r="L33" s="14"/>
    </row>
    <row r="34" spans="1:12" ht="12.75">
      <c r="A34" s="2" t="s">
        <v>137</v>
      </c>
      <c r="B34" s="51" t="s">
        <v>134</v>
      </c>
      <c r="C34" s="52"/>
      <c r="D34" s="3"/>
      <c r="E34" s="2"/>
      <c r="F34" s="13"/>
      <c r="G34" s="13"/>
      <c r="H34" s="2" t="s">
        <v>138</v>
      </c>
      <c r="I34" s="3" t="s">
        <v>21</v>
      </c>
      <c r="J34" s="3">
        <v>2</v>
      </c>
      <c r="K34" s="23">
        <v>400</v>
      </c>
      <c r="L34" s="24">
        <f>K34*J34</f>
        <v>800</v>
      </c>
    </row>
    <row r="35" spans="1:12" ht="12.75">
      <c r="A35" s="2"/>
      <c r="B35" s="2"/>
      <c r="C35" s="2"/>
      <c r="D35" s="3"/>
      <c r="E35" s="2"/>
      <c r="F35" s="13"/>
      <c r="G35" s="13"/>
      <c r="H35" s="2"/>
      <c r="I35" s="3"/>
      <c r="J35" s="3"/>
      <c r="K35" s="16" t="s">
        <v>24</v>
      </c>
      <c r="L35" s="14">
        <f>L34</f>
        <v>800</v>
      </c>
    </row>
    <row r="36" spans="1:12" ht="12.75">
      <c r="A36" s="2"/>
      <c r="B36" s="2"/>
      <c r="C36" s="2"/>
      <c r="D36" s="3"/>
      <c r="E36" s="2"/>
      <c r="F36" s="13"/>
      <c r="G36" s="13"/>
      <c r="H36" s="2"/>
      <c r="I36" s="3"/>
      <c r="J36" s="3"/>
      <c r="K36" s="16"/>
      <c r="L36" s="14"/>
    </row>
    <row r="37" spans="1:12" ht="12.75">
      <c r="A37" s="2"/>
      <c r="B37" s="2"/>
      <c r="C37" s="2"/>
      <c r="D37" s="3"/>
      <c r="E37" s="2"/>
      <c r="F37" s="13"/>
      <c r="G37" s="13"/>
      <c r="H37" s="2"/>
      <c r="I37" s="3"/>
      <c r="J37" s="3"/>
      <c r="K37" s="16"/>
      <c r="L37" s="14"/>
    </row>
    <row r="38" spans="1:12" ht="12.75">
      <c r="A38" s="2"/>
      <c r="B38" s="2"/>
      <c r="C38" s="3"/>
      <c r="D38" s="3"/>
      <c r="E38" s="3"/>
      <c r="F38" s="3"/>
      <c r="G38" s="12"/>
      <c r="H38" s="3"/>
      <c r="I38" s="3"/>
      <c r="J38" s="3"/>
      <c r="K38" s="16"/>
      <c r="L38" s="14"/>
    </row>
    <row r="40" spans="1:2" ht="12.75">
      <c r="A40" t="s">
        <v>30</v>
      </c>
      <c r="B40" s="9">
        <f>G14+G16+G24+G27+L22+L29+L32+L35</f>
        <v>48352.38</v>
      </c>
    </row>
    <row r="41" spans="1:2" ht="12.75">
      <c r="A41" s="19" t="s">
        <v>31</v>
      </c>
      <c r="B41" s="9">
        <f>E7+C8-B40</f>
        <v>112728.28999999998</v>
      </c>
    </row>
  </sheetData>
  <sheetProtection/>
  <mergeCells count="6">
    <mergeCell ref="A10:A11"/>
    <mergeCell ref="B10:C11"/>
    <mergeCell ref="D10:G10"/>
    <mergeCell ref="H10:L10"/>
    <mergeCell ref="B31:C31"/>
    <mergeCell ref="B34:C3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17.125" style="0" customWidth="1"/>
    <col min="4" max="4" width="13.1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41912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f>август!F5</f>
        <v>113245.64</v>
      </c>
      <c r="D5" s="12">
        <v>59451.74</v>
      </c>
      <c r="E5" s="3">
        <v>50271.02</v>
      </c>
      <c r="F5" s="12">
        <v>122426.36</v>
      </c>
      <c r="G5" s="4"/>
      <c r="H5" s="4" t="s">
        <v>47</v>
      </c>
      <c r="I5" s="11">
        <f>август!I5+4326.54</f>
        <v>24279.41</v>
      </c>
      <c r="J5" s="9"/>
    </row>
    <row r="6" spans="2:10" ht="12.75">
      <c r="B6" s="2" t="s">
        <v>6</v>
      </c>
      <c r="C6" s="3">
        <f>август!F6</f>
        <v>10294.39</v>
      </c>
      <c r="D6" s="3">
        <v>0</v>
      </c>
      <c r="E6" s="3">
        <v>127.94</v>
      </c>
      <c r="F6" s="12">
        <v>10166.45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123540.03</v>
      </c>
      <c r="D7" s="12">
        <f>SUM(D5:D6)</f>
        <v>59451.74</v>
      </c>
      <c r="E7" s="3">
        <f>SUM(E5:E6)</f>
        <v>50398.96</v>
      </c>
      <c r="F7" s="12">
        <f>SUM(F5:F6)</f>
        <v>132592.81</v>
      </c>
      <c r="G7" s="4"/>
      <c r="H7" s="4"/>
      <c r="I7" s="11"/>
      <c r="J7" s="9"/>
    </row>
    <row r="8" spans="2:12" ht="14.25">
      <c r="B8" s="26" t="s">
        <v>31</v>
      </c>
      <c r="C8" s="25">
        <f>август!B41</f>
        <v>112728.28999999998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0" t="s">
        <v>60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 t="s">
        <v>43</v>
      </c>
      <c r="C13" s="2"/>
      <c r="D13" s="3"/>
      <c r="F13" s="3" t="s">
        <v>121</v>
      </c>
      <c r="G13" s="3"/>
      <c r="H13" s="2"/>
      <c r="I13" s="3"/>
      <c r="J13" s="3"/>
      <c r="K13" s="12"/>
      <c r="L13" s="8"/>
    </row>
    <row r="14" spans="1:12" ht="12.75">
      <c r="A14" s="2"/>
      <c r="B14" s="2" t="s">
        <v>44</v>
      </c>
      <c r="C14" s="2"/>
      <c r="D14" s="3"/>
      <c r="E14" s="2"/>
      <c r="F14" s="13" t="s">
        <v>24</v>
      </c>
      <c r="G14" s="13">
        <v>34162.38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3"/>
      <c r="I15" s="3"/>
      <c r="J15" s="3"/>
      <c r="K15" s="12"/>
      <c r="L15" s="8"/>
    </row>
    <row r="16" spans="1:12" ht="12.75">
      <c r="A16" s="15">
        <v>41886</v>
      </c>
      <c r="B16" s="51" t="s">
        <v>139</v>
      </c>
      <c r="C16" s="52"/>
      <c r="D16" s="3"/>
      <c r="E16" s="2"/>
      <c r="F16" s="13" t="s">
        <v>25</v>
      </c>
      <c r="G16" s="16">
        <v>2951</v>
      </c>
      <c r="H16" s="12" t="s">
        <v>140</v>
      </c>
      <c r="I16" s="3" t="s">
        <v>52</v>
      </c>
      <c r="J16" s="3">
        <v>1.8</v>
      </c>
      <c r="K16" s="23">
        <v>79.6</v>
      </c>
      <c r="L16" s="24">
        <f>K16*J16</f>
        <v>143.28</v>
      </c>
    </row>
    <row r="17" spans="1:12" ht="12.75">
      <c r="A17" s="2"/>
      <c r="B17" s="29"/>
      <c r="C17" s="29"/>
      <c r="D17" s="3"/>
      <c r="E17" s="2"/>
      <c r="F17" s="13"/>
      <c r="G17" s="16"/>
      <c r="H17" s="12" t="s">
        <v>141</v>
      </c>
      <c r="I17" s="3" t="s">
        <v>27</v>
      </c>
      <c r="J17" s="3">
        <v>0.6</v>
      </c>
      <c r="K17" s="23">
        <v>300</v>
      </c>
      <c r="L17" s="24">
        <f aca="true" t="shared" si="0" ref="L17:L26">K17*J17</f>
        <v>180</v>
      </c>
    </row>
    <row r="18" spans="1:12" ht="12.75">
      <c r="A18" s="2"/>
      <c r="B18" s="29"/>
      <c r="C18" s="29"/>
      <c r="D18" s="3"/>
      <c r="E18" s="2"/>
      <c r="F18" s="13"/>
      <c r="G18" s="16"/>
      <c r="H18" s="12" t="s">
        <v>26</v>
      </c>
      <c r="I18" s="3" t="s">
        <v>27</v>
      </c>
      <c r="J18" s="3">
        <v>1.2</v>
      </c>
      <c r="K18" s="23">
        <v>34</v>
      </c>
      <c r="L18" s="24">
        <f t="shared" si="0"/>
        <v>40.8</v>
      </c>
    </row>
    <row r="19" spans="1:12" ht="12.75">
      <c r="A19" s="2"/>
      <c r="B19" s="29"/>
      <c r="C19" s="29"/>
      <c r="D19" s="3"/>
      <c r="E19" s="2"/>
      <c r="F19" s="13"/>
      <c r="G19" s="16"/>
      <c r="H19" s="12"/>
      <c r="I19" s="3"/>
      <c r="J19" s="3"/>
      <c r="K19" s="16" t="s">
        <v>24</v>
      </c>
      <c r="L19" s="14">
        <f>L16+L17+L18</f>
        <v>364.08</v>
      </c>
    </row>
    <row r="20" spans="1:12" ht="12.75">
      <c r="A20" s="2"/>
      <c r="B20" s="29"/>
      <c r="C20" s="29"/>
      <c r="D20" s="3"/>
      <c r="E20" s="2"/>
      <c r="F20" s="13"/>
      <c r="G20" s="16"/>
      <c r="H20" s="12"/>
      <c r="I20" s="3"/>
      <c r="J20" s="3"/>
      <c r="K20" s="16"/>
      <c r="L20" s="14"/>
    </row>
    <row r="21" spans="1:12" ht="12.75">
      <c r="A21" s="15">
        <v>41893</v>
      </c>
      <c r="B21" s="51" t="s">
        <v>142</v>
      </c>
      <c r="C21" s="52"/>
      <c r="D21" s="3"/>
      <c r="E21" s="2"/>
      <c r="F21" s="13" t="s">
        <v>59</v>
      </c>
      <c r="G21" s="16">
        <v>3641</v>
      </c>
      <c r="H21" s="12" t="s">
        <v>143</v>
      </c>
      <c r="I21" s="3" t="s">
        <v>21</v>
      </c>
      <c r="J21" s="3">
        <v>1</v>
      </c>
      <c r="K21" s="23">
        <v>300</v>
      </c>
      <c r="L21" s="24">
        <f t="shared" si="0"/>
        <v>300</v>
      </c>
    </row>
    <row r="22" spans="1:12" ht="12.75">
      <c r="A22" s="2"/>
      <c r="B22" s="29"/>
      <c r="C22" s="29"/>
      <c r="D22" s="3"/>
      <c r="E22" s="2"/>
      <c r="F22" s="13"/>
      <c r="G22" s="16"/>
      <c r="H22" s="12" t="s">
        <v>143</v>
      </c>
      <c r="I22" s="3" t="s">
        <v>21</v>
      </c>
      <c r="J22" s="3">
        <v>1</v>
      </c>
      <c r="K22" s="23">
        <v>180</v>
      </c>
      <c r="L22" s="24">
        <f t="shared" si="0"/>
        <v>180</v>
      </c>
    </row>
    <row r="23" spans="1:12" ht="12.75">
      <c r="A23" s="2"/>
      <c r="B23" s="29"/>
      <c r="C23" s="29"/>
      <c r="D23" s="3"/>
      <c r="E23" s="2"/>
      <c r="F23" s="13"/>
      <c r="G23" s="16"/>
      <c r="H23" s="12" t="s">
        <v>101</v>
      </c>
      <c r="I23" s="3" t="s">
        <v>21</v>
      </c>
      <c r="J23" s="3">
        <v>1</v>
      </c>
      <c r="K23" s="23">
        <v>260</v>
      </c>
      <c r="L23" s="24">
        <f t="shared" si="0"/>
        <v>260</v>
      </c>
    </row>
    <row r="24" spans="1:12" ht="12.75">
      <c r="A24" s="2"/>
      <c r="B24" s="29"/>
      <c r="C24" s="29"/>
      <c r="D24" s="3"/>
      <c r="E24" s="2"/>
      <c r="F24" s="13"/>
      <c r="G24" s="16"/>
      <c r="H24" s="12" t="s">
        <v>144</v>
      </c>
      <c r="I24" s="3" t="s">
        <v>21</v>
      </c>
      <c r="J24" s="3">
        <v>1</v>
      </c>
      <c r="K24" s="23">
        <v>180</v>
      </c>
      <c r="L24" s="24">
        <f t="shared" si="0"/>
        <v>180</v>
      </c>
    </row>
    <row r="25" spans="1:12" ht="12.75">
      <c r="A25" s="2"/>
      <c r="B25" s="29"/>
      <c r="C25" s="29"/>
      <c r="D25" s="3"/>
      <c r="E25" s="2"/>
      <c r="F25" s="13"/>
      <c r="G25" s="16"/>
      <c r="H25" s="12" t="s">
        <v>74</v>
      </c>
      <c r="I25" s="3" t="s">
        <v>21</v>
      </c>
      <c r="J25" s="3">
        <v>2</v>
      </c>
      <c r="K25" s="23">
        <v>35</v>
      </c>
      <c r="L25" s="24">
        <f t="shared" si="0"/>
        <v>70</v>
      </c>
    </row>
    <row r="26" spans="1:12" ht="12.75">
      <c r="A26" s="2"/>
      <c r="B26" s="29"/>
      <c r="C26" s="29"/>
      <c r="D26" s="3"/>
      <c r="E26" s="2"/>
      <c r="F26" s="13"/>
      <c r="G26" s="16"/>
      <c r="H26" s="12" t="s">
        <v>54</v>
      </c>
      <c r="I26" s="3" t="s">
        <v>21</v>
      </c>
      <c r="J26" s="3">
        <v>1</v>
      </c>
      <c r="K26" s="23">
        <v>80</v>
      </c>
      <c r="L26" s="24">
        <f t="shared" si="0"/>
        <v>80</v>
      </c>
    </row>
    <row r="27" spans="1:12" ht="12.75">
      <c r="A27" s="2"/>
      <c r="B27" s="29"/>
      <c r="C27" s="29"/>
      <c r="D27" s="3"/>
      <c r="E27" s="2"/>
      <c r="F27" s="13"/>
      <c r="G27" s="16"/>
      <c r="H27" s="12"/>
      <c r="I27" s="3"/>
      <c r="J27" s="3"/>
      <c r="K27" s="16" t="s">
        <v>24</v>
      </c>
      <c r="L27" s="14">
        <f>L21+L22+L23+L24+L25+L26</f>
        <v>1070</v>
      </c>
    </row>
    <row r="28" spans="1:12" ht="12.75">
      <c r="A28" s="2"/>
      <c r="B28" s="29"/>
      <c r="C28" s="29"/>
      <c r="D28" s="3"/>
      <c r="E28" s="2"/>
      <c r="F28" s="13"/>
      <c r="G28" s="16"/>
      <c r="H28" s="12"/>
      <c r="I28" s="3"/>
      <c r="J28" s="3"/>
      <c r="K28" s="16"/>
      <c r="L28" s="14"/>
    </row>
    <row r="30" spans="1:2" ht="15">
      <c r="A30" s="19" t="s">
        <v>30</v>
      </c>
      <c r="B30" s="28">
        <f>G14+G16+L19+G21+L27</f>
        <v>42188.46</v>
      </c>
    </row>
    <row r="31" spans="1:2" ht="15">
      <c r="A31" s="27" t="s">
        <v>31</v>
      </c>
      <c r="B31" s="28">
        <f>E7+C8-B30</f>
        <v>120938.78999999998</v>
      </c>
    </row>
  </sheetData>
  <sheetProtection/>
  <mergeCells count="6">
    <mergeCell ref="A10:A11"/>
    <mergeCell ref="B10:C11"/>
    <mergeCell ref="D10:G10"/>
    <mergeCell ref="H10:L10"/>
    <mergeCell ref="B16:C16"/>
    <mergeCell ref="B21:C21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2016-04-05T08:46:51Z</cp:lastPrinted>
  <dcterms:created xsi:type="dcterms:W3CDTF">2008-11-05T05:36:25Z</dcterms:created>
  <dcterms:modified xsi:type="dcterms:W3CDTF">2016-04-05T08:53:49Z</dcterms:modified>
  <cp:category/>
  <cp:version/>
  <cp:contentType/>
  <cp:contentStatus/>
</cp:coreProperties>
</file>