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 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<sst xmlns="http://schemas.openxmlformats.org/spreadsheetml/2006/main" count="440" uniqueCount="56">
  <si>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</si>
  <si>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</si>
  <si>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</si>
  <si>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</si>
  <si>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</si>
  <si>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</si>
  <si>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</si>
  <si>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</si>
  <si>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</si>
  <si>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</si>
  <si>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</si>
  <si>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</si>
  <si>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</si>
  <si>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</si>
  <si>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</si>
  <si>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</si>
  <si>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</si>
  <si>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</si>
  <si>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</si>
  <si>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</si>
  <si>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</si>
  <si>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</si>
  <si>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</si>
  <si>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</si>
  <si>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</si>
  <si>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</si>
  <si>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383 м2</t>
  </si>
  <si>
    <t xml:space="preserve">Текущее и аварийное обслуживание </t>
  </si>
  <si>
    <t>Уборка подъезда, обслуживание и уборка зем.участка</t>
  </si>
  <si>
    <t>освещение МОП и прочие услуги</t>
  </si>
  <si>
    <t>3112.2008</t>
  </si>
  <si>
    <t>Всего затрат</t>
  </si>
  <si>
    <t>Остаток</t>
  </si>
  <si>
    <t>пер.Советский, 1А</t>
  </si>
  <si>
    <t>432.5*1,39</t>
  </si>
  <si>
    <t>432.5*3,46</t>
  </si>
  <si>
    <t>пер.Советский, 1 А</t>
  </si>
  <si>
    <t>общего имущества</t>
  </si>
  <si>
    <t xml:space="preserve">Содержание и обслуживание </t>
  </si>
  <si>
    <t>кап.ремонт</t>
  </si>
  <si>
    <t>Журавлева А.Н.</t>
  </si>
  <si>
    <t>плотник</t>
  </si>
  <si>
    <t xml:space="preserve">дата 2014г </t>
  </si>
  <si>
    <t>25,02,14</t>
  </si>
  <si>
    <t>работы на кровле</t>
  </si>
  <si>
    <t>30.04.2014</t>
  </si>
  <si>
    <t>30.09.14</t>
  </si>
  <si>
    <t>30.10.14</t>
  </si>
  <si>
    <t>30.11.14</t>
  </si>
  <si>
    <t>30.12.14</t>
  </si>
  <si>
    <t>развоздушивание системы отопления</t>
  </si>
  <si>
    <t>сантехник</t>
  </si>
  <si>
    <t>ИП Степаненко</t>
  </si>
  <si>
    <t xml:space="preserve">ИП Степаненко </t>
  </si>
  <si>
    <t>556,5*6,07</t>
  </si>
  <si>
    <t>556,5*6,44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</si>
</sst>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6.875" style="0" customWidth="1"/>
    <col min="2" max="2" width="15.25390625" style="0" customWidth="1"/>
    <col min="3" max="3" width="14.625" style="0" customWidth="1"/>
    <col min="4" max="4" width="15.625" style="0" customWidth="1"/>
    <col min="5" max="5" width="16.375" style="0" customWidth="1"/>
    <col min="6" max="6" width="17.25390625" style="0" customWidth="1"/>
    <col min="7" max="7" width="16.25390625" style="0" customWidth="1"/>
    <col min="8" max="8" width="16.00390625" style="0" customWidth="1"/>
    <col min="9" max="9" width="13.625" style="0" customWidth="1"/>
    <col min="10" max="10" width="11.875" style="0" customWidth="1"/>
    <col min="11" max="11" width="11.125" style="0" customWidth="1"/>
    <col min="12" max="12" width="14.625" style="0" customWidth="1"/>
  </cols>
  <sheetData>
    <row r="1" spans="1:12" ht="20.25">
      <c r="A1" s="1"/>
      <c r="C1" s="4"/>
      <c r="D1" s="11"/>
      <c r="E1" s="11"/>
      <c r="F1" s="17" t="s">
        <v>30</v>
      </c>
      <c r="G1" s="4"/>
      <c r="H1" s="4"/>
      <c r="I1" s="4"/>
      <c r="J1" s="4"/>
      <c r="K1" s="11"/>
      <c r="L1" s="9"/>
    </row>
    <row r="2" spans="1:12" ht="20.25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2:12" ht="12.75">
      <c r="B3" t="s">
        <v>26</v>
      </c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2339.8</v>
      </c>
      <c r="E5" s="12">
        <v>667.95</v>
      </c>
      <c r="F5" s="12">
        <v>443.86</v>
      </c>
      <c r="G5" s="4">
        <v>1111.81</v>
      </c>
      <c r="H5" s="3">
        <v>1227.99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1025.03</v>
      </c>
      <c r="E6" s="12">
        <v>292.62</v>
      </c>
      <c r="F6" s="12">
        <v>194.44</v>
      </c>
      <c r="G6" s="3">
        <v>487.06</v>
      </c>
      <c r="H6" s="3">
        <v>537.97</v>
      </c>
      <c r="I6" s="4"/>
      <c r="J6" s="4"/>
      <c r="K6" s="11"/>
      <c r="L6" s="9"/>
    </row>
    <row r="7" spans="2:12" ht="12.75">
      <c r="B7" s="2" t="s">
        <v>11</v>
      </c>
      <c r="C7" s="3">
        <v>0</v>
      </c>
      <c r="D7" s="12">
        <f>SUM(D5:D6)</f>
        <v>3364.83</v>
      </c>
      <c r="E7" s="12">
        <f>SUM(E5:E6)</f>
        <v>960.57</v>
      </c>
      <c r="F7" s="12">
        <f>SUM(F5:F6)</f>
        <v>638.3</v>
      </c>
      <c r="G7" s="3">
        <f>SUM(G5:G6)</f>
        <v>1598.87</v>
      </c>
      <c r="H7" s="3">
        <f>SUM(H5:H6)</f>
        <v>1765.96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4" t="s">
        <v>12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12.75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50"/>
      <c r="C12" s="52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53" t="s">
        <v>27</v>
      </c>
      <c r="C13" s="54"/>
      <c r="D13" s="55"/>
      <c r="E13" s="12" t="s">
        <v>34</v>
      </c>
      <c r="F13" s="12"/>
      <c r="G13" s="3">
        <v>601.18</v>
      </c>
      <c r="H13" s="3"/>
      <c r="I13" s="3"/>
      <c r="J13" s="3"/>
      <c r="K13" s="16"/>
      <c r="L13" s="14"/>
    </row>
    <row r="14" spans="1:12" ht="12.75">
      <c r="A14" s="2"/>
      <c r="B14" s="2"/>
      <c r="C14" s="3"/>
      <c r="D14" s="12"/>
      <c r="E14" s="12"/>
      <c r="F14" s="16" t="s">
        <v>25</v>
      </c>
      <c r="G14" s="13">
        <v>601.18</v>
      </c>
      <c r="H14" s="3"/>
      <c r="I14" s="3"/>
      <c r="J14" s="3"/>
      <c r="K14" s="12"/>
      <c r="L14" s="8"/>
    </row>
    <row r="15" spans="1:12" ht="12.75">
      <c r="A15" s="15"/>
      <c r="B15" s="56" t="s">
        <v>28</v>
      </c>
      <c r="C15" s="57"/>
      <c r="D15" s="57"/>
      <c r="E15" s="58"/>
      <c r="F15" s="12"/>
      <c r="G15" s="3"/>
      <c r="H15" s="3"/>
      <c r="I15" s="3"/>
      <c r="J15" s="3"/>
      <c r="K15" s="12"/>
      <c r="L15" s="8"/>
    </row>
    <row r="16" spans="1:12" ht="12.75">
      <c r="A16" s="2"/>
      <c r="B16" s="50" t="s">
        <v>29</v>
      </c>
      <c r="C16" s="52"/>
      <c r="D16" s="12"/>
      <c r="E16" s="12" t="s">
        <v>35</v>
      </c>
      <c r="F16" s="12"/>
      <c r="G16" s="3">
        <v>1496.45</v>
      </c>
      <c r="H16" s="3"/>
      <c r="I16" s="3"/>
      <c r="J16" s="3"/>
      <c r="K16" s="12"/>
      <c r="L16" s="8"/>
    </row>
    <row r="17" spans="1:12" ht="12.75">
      <c r="A17" s="2"/>
      <c r="B17" s="50"/>
      <c r="C17" s="52"/>
      <c r="D17" s="12"/>
      <c r="E17" s="12"/>
      <c r="F17" s="16" t="s">
        <v>25</v>
      </c>
      <c r="G17" s="13">
        <v>1496.45</v>
      </c>
      <c r="H17" s="3"/>
      <c r="I17" s="3"/>
      <c r="J17" s="3"/>
      <c r="K17" s="12"/>
      <c r="L17" s="14"/>
    </row>
    <row r="18" spans="1:12" ht="12.75">
      <c r="A18" s="2"/>
      <c r="B18" s="2"/>
      <c r="C18" s="1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7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5.75">
      <c r="A23" t="s">
        <v>31</v>
      </c>
      <c r="B23" s="20">
        <v>2097.63</v>
      </c>
    </row>
    <row r="24" spans="1:2" ht="15.75">
      <c r="A24" t="s">
        <v>32</v>
      </c>
      <c r="B24" s="20">
        <v>-498.76</v>
      </c>
    </row>
  </sheetData>
  <sheetProtection/>
  <mergeCells count="9">
    <mergeCell ref="A10:A11"/>
    <mergeCell ref="B10:C11"/>
    <mergeCell ref="D10:G10"/>
    <mergeCell ref="H10:L10"/>
    <mergeCell ref="B16:C16"/>
    <mergeCell ref="B17:C17"/>
    <mergeCell ref="B12:C12"/>
    <mergeCell ref="B13:D13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9" customWidth="1"/>
    <col min="5" max="5" width="16.125" style="9" customWidth="1"/>
    <col min="6" max="6" width="17.125" style="9" customWidth="1"/>
    <col min="7" max="7" width="15.25390625" style="9" customWidth="1"/>
    <col min="8" max="8" width="15.375" style="9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1"/>
      <c r="E1" s="11"/>
      <c r="F1" s="25" t="s">
        <v>46</v>
      </c>
      <c r="G1" s="11"/>
      <c r="H1" s="11"/>
      <c r="I1" s="4"/>
      <c r="J1" s="4"/>
      <c r="K1" s="11"/>
      <c r="L1" s="9"/>
    </row>
    <row r="2" spans="1:12" ht="20.25" customHeight="1">
      <c r="A2" s="1" t="s">
        <v>36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 t="s">
        <v>39</v>
      </c>
      <c r="I4" s="11">
        <f>август!I5+241.94</f>
        <v>6345.339999999999</v>
      </c>
      <c r="J4" s="9"/>
    </row>
    <row r="5" spans="1:11" ht="12.75">
      <c r="A5" s="2" t="s">
        <v>8</v>
      </c>
      <c r="B5" s="2" t="s">
        <v>10</v>
      </c>
      <c r="C5" s="3">
        <f>август!F5</f>
        <v>37811.33</v>
      </c>
      <c r="D5" s="12">
        <v>5566.65</v>
      </c>
      <c r="E5" s="12">
        <v>3491.67</v>
      </c>
      <c r="F5" s="12">
        <v>39886.31</v>
      </c>
      <c r="G5" s="4"/>
      <c r="H5" s="62"/>
      <c r="I5" s="62"/>
      <c r="J5" s="30"/>
      <c r="K5" s="22"/>
    </row>
    <row r="6" spans="2:10" ht="12.75">
      <c r="B6" s="2" t="s">
        <v>9</v>
      </c>
      <c r="C6" s="3">
        <f>август!F6</f>
        <v>1.2</v>
      </c>
      <c r="D6" s="12">
        <v>0</v>
      </c>
      <c r="E6" s="12">
        <v>0</v>
      </c>
      <c r="F6" s="12">
        <v>1.2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37812.53</v>
      </c>
      <c r="D7" s="12">
        <f>SUM(D5:D6)</f>
        <v>5566.65</v>
      </c>
      <c r="E7" s="12">
        <f>SUM(E5:E6)</f>
        <v>3491.67</v>
      </c>
      <c r="F7" s="12">
        <f>SUM(F5:F6)</f>
        <v>39887.509999999995</v>
      </c>
      <c r="G7" s="4"/>
      <c r="H7" s="4"/>
      <c r="I7" s="11"/>
      <c r="J7" s="9"/>
    </row>
    <row r="8" spans="2:12" ht="15">
      <c r="B8" s="32" t="s">
        <v>32</v>
      </c>
      <c r="C8" s="33">
        <f>август!B22</f>
        <v>-8568.699999999999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1:12" ht="14.25">
      <c r="A9" s="61" t="s">
        <v>52</v>
      </c>
      <c r="B9" s="61"/>
      <c r="C9" s="32">
        <v>1033.6</v>
      </c>
      <c r="D9" s="11"/>
      <c r="E9" s="11"/>
      <c r="F9" s="11"/>
      <c r="G9" s="11"/>
      <c r="H9" s="11"/>
      <c r="I9" s="4"/>
      <c r="J9" s="4"/>
      <c r="K9" s="11"/>
      <c r="L9" s="9"/>
    </row>
    <row r="10" spans="3:12" ht="12.75">
      <c r="C10" s="4"/>
      <c r="D10" s="11"/>
      <c r="E10" s="11"/>
      <c r="F10" s="11"/>
      <c r="G10" s="11"/>
      <c r="H10" s="11"/>
      <c r="I10" s="4"/>
      <c r="J10" s="4"/>
      <c r="K10" s="11"/>
      <c r="L10" s="9"/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12"/>
      <c r="E13" s="12"/>
      <c r="F13" s="12"/>
      <c r="G13" s="12"/>
      <c r="H13" s="12"/>
      <c r="I13" s="3"/>
      <c r="J13" s="3"/>
      <c r="K13" s="12"/>
      <c r="L13" s="8"/>
    </row>
    <row r="14" spans="1:12" ht="12.75">
      <c r="A14" s="15"/>
      <c r="B14" s="27" t="s">
        <v>38</v>
      </c>
      <c r="C14" s="28"/>
      <c r="D14" s="28"/>
      <c r="F14" s="12" t="s">
        <v>55</v>
      </c>
      <c r="G14" s="3"/>
      <c r="H14" s="3"/>
      <c r="I14" s="3"/>
      <c r="J14" s="3"/>
      <c r="K14" s="12"/>
      <c r="L14" s="8"/>
    </row>
    <row r="15" spans="1:12" ht="12.75">
      <c r="A15" s="2"/>
      <c r="B15" s="2" t="s">
        <v>37</v>
      </c>
      <c r="C15" s="3"/>
      <c r="D15" s="12"/>
      <c r="E15" s="12"/>
      <c r="F15" s="16" t="s">
        <v>25</v>
      </c>
      <c r="G15" s="13">
        <f>(431.2+60.8+64.5)*6.44</f>
        <v>3583.86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14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7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33" t="s">
        <v>31</v>
      </c>
      <c r="B22" s="33">
        <f>G15</f>
        <v>3583.86</v>
      </c>
    </row>
    <row r="23" spans="1:2" ht="15">
      <c r="A23" s="33" t="s">
        <v>32</v>
      </c>
      <c r="B23" s="34">
        <f>E7+C8+C9-B22</f>
        <v>-7627.289999999999</v>
      </c>
    </row>
  </sheetData>
  <sheetProtection/>
  <mergeCells count="6">
    <mergeCell ref="H5:I5"/>
    <mergeCell ref="D11:G11"/>
    <mergeCell ref="H11:L11"/>
    <mergeCell ref="A11:A12"/>
    <mergeCell ref="B11:C12"/>
    <mergeCell ref="A9:B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9" customWidth="1"/>
    <col min="5" max="5" width="16.125" style="9" customWidth="1"/>
    <col min="6" max="6" width="17.125" style="9" customWidth="1"/>
    <col min="7" max="7" width="15.25390625" style="9" customWidth="1"/>
    <col min="8" max="8" width="15.375" style="9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1"/>
      <c r="E1" s="11"/>
      <c r="F1" s="25" t="s">
        <v>47</v>
      </c>
      <c r="G1" s="11"/>
      <c r="H1" s="11"/>
      <c r="I1" s="4"/>
      <c r="J1" s="4"/>
      <c r="K1" s="11"/>
      <c r="L1" s="9"/>
    </row>
    <row r="2" spans="1:12" ht="20.25" customHeight="1">
      <c r="A2" s="1" t="s">
        <v>36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 t="s">
        <v>39</v>
      </c>
      <c r="I4" s="11">
        <f>сентябрь!I4+652.92</f>
        <v>6998.259999999999</v>
      </c>
      <c r="J4" s="9"/>
    </row>
    <row r="5" spans="1:11" ht="12.75">
      <c r="A5" s="2" t="s">
        <v>8</v>
      </c>
      <c r="B5" s="2" t="s">
        <v>10</v>
      </c>
      <c r="C5" s="12">
        <f>сентябрь!F5</f>
        <v>39886.31</v>
      </c>
      <c r="D5" s="12">
        <v>5566.65</v>
      </c>
      <c r="E5" s="12">
        <v>6471.18</v>
      </c>
      <c r="F5" s="12">
        <v>38981.78</v>
      </c>
      <c r="G5" s="4"/>
      <c r="H5" s="62"/>
      <c r="I5" s="62"/>
      <c r="J5" s="30"/>
      <c r="K5" s="22"/>
    </row>
    <row r="6" spans="2:10" ht="12.75">
      <c r="B6" s="2" t="s">
        <v>9</v>
      </c>
      <c r="C6" s="12">
        <f>сентябрь!F6</f>
        <v>1.2</v>
      </c>
      <c r="D6" s="12">
        <v>0</v>
      </c>
      <c r="E6" s="12">
        <v>-0.2</v>
      </c>
      <c r="F6" s="12">
        <v>1.4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39887.509999999995</v>
      </c>
      <c r="D7" s="12">
        <f>SUM(D5:D6)</f>
        <v>5566.65</v>
      </c>
      <c r="E7" s="12">
        <f>SUM(E5:E6)</f>
        <v>6470.9800000000005</v>
      </c>
      <c r="F7" s="12">
        <f>SUM(F5:F6)</f>
        <v>38983.18</v>
      </c>
      <c r="G7" s="4"/>
      <c r="H7" s="4"/>
      <c r="I7" s="11"/>
      <c r="J7" s="9"/>
    </row>
    <row r="8" spans="2:12" ht="15">
      <c r="B8" s="32" t="s">
        <v>32</v>
      </c>
      <c r="C8" s="34">
        <f>сентябрь!B23</f>
        <v>-7627.289999999999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1:12" ht="14.25">
      <c r="A9" s="61" t="s">
        <v>53</v>
      </c>
      <c r="B9" s="61"/>
      <c r="C9" s="42">
        <v>2067.2</v>
      </c>
      <c r="D9" s="11"/>
      <c r="E9" s="11"/>
      <c r="F9" s="11"/>
      <c r="G9" s="11"/>
      <c r="H9" s="11"/>
      <c r="I9" s="4"/>
      <c r="J9" s="4"/>
      <c r="K9" s="11"/>
      <c r="L9" s="9"/>
    </row>
    <row r="10" spans="3:12" ht="12.75">
      <c r="C10" s="4"/>
      <c r="D10" s="11"/>
      <c r="E10" s="11"/>
      <c r="F10" s="11"/>
      <c r="G10" s="11"/>
      <c r="H10" s="11"/>
      <c r="I10" s="4"/>
      <c r="J10" s="4"/>
      <c r="K10" s="11"/>
      <c r="L10" s="9"/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12"/>
      <c r="E13" s="12"/>
      <c r="F13" s="12"/>
      <c r="G13" s="12"/>
      <c r="H13" s="12"/>
      <c r="I13" s="3"/>
      <c r="J13" s="3"/>
      <c r="K13" s="12"/>
      <c r="L13" s="8"/>
    </row>
    <row r="14" spans="1:12" ht="12.75">
      <c r="A14" s="15"/>
      <c r="B14" s="27" t="s">
        <v>38</v>
      </c>
      <c r="C14" s="28"/>
      <c r="D14" s="28"/>
      <c r="F14" s="12" t="s">
        <v>55</v>
      </c>
      <c r="G14" s="3"/>
      <c r="H14" s="3"/>
      <c r="I14" s="3"/>
      <c r="J14" s="3"/>
      <c r="K14" s="12"/>
      <c r="L14" s="8"/>
    </row>
    <row r="15" spans="1:12" ht="12.75">
      <c r="A15" s="2"/>
      <c r="B15" s="2" t="s">
        <v>37</v>
      </c>
      <c r="C15" s="3"/>
      <c r="D15" s="12"/>
      <c r="E15" s="12"/>
      <c r="F15" s="16" t="s">
        <v>25</v>
      </c>
      <c r="G15" s="13">
        <f>(431.2+60.8+64.5)*6.44</f>
        <v>3583.86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14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7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33" t="s">
        <v>31</v>
      </c>
      <c r="B22" s="33">
        <f>G15</f>
        <v>3583.86</v>
      </c>
    </row>
    <row r="23" spans="1:2" ht="15">
      <c r="A23" s="33" t="s">
        <v>32</v>
      </c>
      <c r="B23" s="34">
        <f>E7+C8+C9-B22</f>
        <v>-2672.969999999999</v>
      </c>
    </row>
  </sheetData>
  <sheetProtection/>
  <mergeCells count="6">
    <mergeCell ref="H5:I5"/>
    <mergeCell ref="A11:A12"/>
    <mergeCell ref="B11:C12"/>
    <mergeCell ref="D11:G11"/>
    <mergeCell ref="H11:L11"/>
    <mergeCell ref="A9:B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3.375" style="0" customWidth="1"/>
    <col min="2" max="2" width="13.00390625" style="0" customWidth="1"/>
    <col min="3" max="3" width="14.375" style="0" customWidth="1"/>
    <col min="4" max="4" width="11.375" style="9" customWidth="1"/>
    <col min="5" max="5" width="16.125" style="9" customWidth="1"/>
    <col min="6" max="6" width="17.125" style="9" customWidth="1"/>
    <col min="7" max="7" width="15.25390625" style="9" customWidth="1"/>
    <col min="8" max="8" width="15.375" style="9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1"/>
      <c r="E1" s="11"/>
      <c r="F1" s="25" t="s">
        <v>48</v>
      </c>
      <c r="G1" s="11"/>
      <c r="H1" s="11"/>
      <c r="I1" s="4"/>
      <c r="J1" s="4"/>
      <c r="K1" s="11"/>
      <c r="L1" s="9"/>
    </row>
    <row r="2" spans="1:12" ht="20.25" customHeight="1">
      <c r="A2" s="1" t="s">
        <v>36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 t="s">
        <v>39</v>
      </c>
      <c r="I4" s="11">
        <f>октябрь!I4+249.29</f>
        <v>7247.549999999999</v>
      </c>
      <c r="J4" s="9"/>
    </row>
    <row r="5" spans="1:11" ht="12.75">
      <c r="A5" s="2" t="s">
        <v>8</v>
      </c>
      <c r="B5" s="2" t="s">
        <v>10</v>
      </c>
      <c r="C5" s="12">
        <f>октябрь!F5</f>
        <v>38981.78</v>
      </c>
      <c r="D5" s="12">
        <v>5566.65</v>
      </c>
      <c r="E5" s="12">
        <v>2135.64</v>
      </c>
      <c r="F5" s="12">
        <v>42412.79</v>
      </c>
      <c r="G5" s="4"/>
      <c r="H5" s="62"/>
      <c r="I5" s="62"/>
      <c r="J5" s="30"/>
      <c r="K5" s="22"/>
    </row>
    <row r="6" spans="2:10" ht="12.75">
      <c r="B6" s="2" t="s">
        <v>9</v>
      </c>
      <c r="C6" s="12">
        <f>октябрь!F6</f>
        <v>1.4</v>
      </c>
      <c r="D6" s="12">
        <v>0</v>
      </c>
      <c r="E6" s="12">
        <v>0</v>
      </c>
      <c r="F6" s="12">
        <v>1.4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38983.18</v>
      </c>
      <c r="D7" s="12">
        <f>SUM(D5:D6)</f>
        <v>5566.65</v>
      </c>
      <c r="E7" s="12">
        <f>SUM(E5:E6)</f>
        <v>2135.64</v>
      </c>
      <c r="F7" s="12">
        <f>SUM(F5:F6)</f>
        <v>42414.19</v>
      </c>
      <c r="G7" s="4"/>
      <c r="H7" s="4"/>
      <c r="I7" s="11"/>
      <c r="J7" s="9"/>
    </row>
    <row r="8" spans="2:12" ht="15">
      <c r="B8" s="32" t="s">
        <v>32</v>
      </c>
      <c r="C8" s="34">
        <f>октябрь!B23</f>
        <v>-2672.969999999999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4" t="s">
        <v>42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15"/>
      <c r="B13" s="27" t="s">
        <v>38</v>
      </c>
      <c r="C13" s="28"/>
      <c r="D13" s="28"/>
      <c r="F13" s="12" t="s">
        <v>55</v>
      </c>
      <c r="G13" s="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/>
      <c r="F14" s="16" t="s">
        <v>25</v>
      </c>
      <c r="G14" s="13">
        <f>(431.2+60.8+64.5)*6.44</f>
        <v>3583.86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24" customHeight="1">
      <c r="A16" s="15">
        <v>41954</v>
      </c>
      <c r="B16" s="63" t="s">
        <v>50</v>
      </c>
      <c r="C16" s="64"/>
      <c r="D16" s="12" t="s">
        <v>51</v>
      </c>
      <c r="E16" s="12"/>
      <c r="F16" s="39">
        <v>1</v>
      </c>
      <c r="G16" s="13">
        <v>579.5</v>
      </c>
      <c r="H16" s="3"/>
      <c r="I16" s="3"/>
      <c r="J16" s="3"/>
      <c r="K16" s="12"/>
      <c r="L16" s="8"/>
    </row>
    <row r="17" spans="1:12" ht="12.75">
      <c r="A17" s="2"/>
      <c r="B17" s="35"/>
      <c r="C17" s="37"/>
      <c r="D17" s="12"/>
      <c r="E17" s="12"/>
      <c r="F17" s="40"/>
      <c r="G17" s="12"/>
      <c r="H17" s="12"/>
      <c r="I17" s="3"/>
      <c r="J17" s="3"/>
      <c r="K17" s="12"/>
      <c r="L17" s="14"/>
    </row>
    <row r="18" spans="1:12" ht="12.75">
      <c r="A18" s="2"/>
      <c r="B18" s="35"/>
      <c r="C18" s="37"/>
      <c r="D18" s="12"/>
      <c r="E18" s="12"/>
      <c r="F18" s="40"/>
      <c r="G18" s="12"/>
      <c r="H18" s="12"/>
      <c r="I18" s="3"/>
      <c r="J18" s="3"/>
      <c r="K18" s="12"/>
      <c r="L18" s="8"/>
    </row>
    <row r="19" spans="1:12" ht="12.75">
      <c r="A19" s="2"/>
      <c r="B19" s="38"/>
      <c r="C19" s="36"/>
      <c r="D19" s="12"/>
      <c r="E19" s="12"/>
      <c r="F19" s="40"/>
      <c r="G19" s="12"/>
      <c r="H19" s="12"/>
      <c r="I19" s="3"/>
      <c r="J19" s="3"/>
      <c r="K19" s="12"/>
      <c r="L19" s="8"/>
    </row>
    <row r="20" ht="12.75">
      <c r="F20" s="41"/>
    </row>
    <row r="21" spans="1:2" ht="15">
      <c r="A21" s="33" t="s">
        <v>31</v>
      </c>
      <c r="B21" s="33">
        <f>G14+G16</f>
        <v>4163.360000000001</v>
      </c>
    </row>
    <row r="22" spans="1:2" ht="15">
      <c r="A22" s="33" t="s">
        <v>32</v>
      </c>
      <c r="B22" s="34">
        <f>E7+C8-B21</f>
        <v>-4700.69</v>
      </c>
    </row>
  </sheetData>
  <sheetProtection/>
  <mergeCells count="6">
    <mergeCell ref="H5:I5"/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4">
      <selection activeCell="B24" sqref="B2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375" style="9" customWidth="1"/>
    <col min="5" max="5" width="16.125" style="9" customWidth="1"/>
    <col min="6" max="6" width="17.125" style="9" customWidth="1"/>
    <col min="7" max="7" width="15.25390625" style="9" customWidth="1"/>
    <col min="8" max="8" width="15.375" style="9" customWidth="1"/>
    <col min="9" max="9" width="8.125" style="0" customWidth="1"/>
    <col min="10" max="10" width="10.25390625" style="0" customWidth="1"/>
    <col min="11" max="11" width="9.125" style="0" customWidth="1"/>
    <col min="12" max="12" width="13.625" style="0" customWidth="1"/>
  </cols>
  <sheetData>
    <row r="1" spans="1:12" ht="20.25" customHeight="1">
      <c r="A1" s="1"/>
      <c r="C1" s="4"/>
      <c r="D1" s="11"/>
      <c r="E1" s="11"/>
      <c r="F1" s="25" t="s">
        <v>49</v>
      </c>
      <c r="G1" s="11"/>
      <c r="H1" s="11"/>
      <c r="I1" s="4"/>
      <c r="J1" s="4"/>
      <c r="K1" s="11"/>
      <c r="L1" s="9"/>
    </row>
    <row r="2" spans="1:12" ht="20.25" customHeight="1">
      <c r="A2" s="1" t="s">
        <v>36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 t="s">
        <v>39</v>
      </c>
      <c r="I4" s="11">
        <f>ноябрь!I4+188.52</f>
        <v>7436.07</v>
      </c>
      <c r="J4" s="9"/>
    </row>
    <row r="5" spans="1:11" ht="12.75">
      <c r="A5" s="2" t="s">
        <v>8</v>
      </c>
      <c r="B5" s="2" t="s">
        <v>10</v>
      </c>
      <c r="C5" s="12">
        <f>ноябрь!F5</f>
        <v>42412.79</v>
      </c>
      <c r="D5" s="12">
        <v>5566.65</v>
      </c>
      <c r="E5" s="12">
        <v>3263</v>
      </c>
      <c r="F5" s="12">
        <v>44716.44</v>
      </c>
      <c r="G5" s="4"/>
      <c r="H5" s="62"/>
      <c r="I5" s="62"/>
      <c r="J5" s="30"/>
      <c r="K5" s="22"/>
    </row>
    <row r="6" spans="2:10" ht="12.75">
      <c r="B6" s="2" t="s">
        <v>9</v>
      </c>
      <c r="C6" s="12">
        <f>ноябрь!F6</f>
        <v>1.4</v>
      </c>
      <c r="D6" s="12">
        <v>0</v>
      </c>
      <c r="E6" s="12">
        <v>0</v>
      </c>
      <c r="F6" s="12">
        <v>1.4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42414.19</v>
      </c>
      <c r="D7" s="12">
        <f>SUM(D5:D6)</f>
        <v>5566.65</v>
      </c>
      <c r="E7" s="12">
        <f>SUM(E5:E6)</f>
        <v>3263</v>
      </c>
      <c r="F7" s="12">
        <f>SUM(F5:F6)</f>
        <v>44717.840000000004</v>
      </c>
      <c r="G7" s="4"/>
      <c r="H7" s="4"/>
      <c r="I7" s="11"/>
      <c r="J7" s="9"/>
    </row>
    <row r="8" spans="2:12" ht="15">
      <c r="B8" s="32" t="s">
        <v>32</v>
      </c>
      <c r="C8" s="34">
        <f>ноябрь!B22</f>
        <v>-4700.69</v>
      </c>
      <c r="D8" s="11"/>
      <c r="E8" s="11"/>
      <c r="F8" s="11"/>
      <c r="G8" s="11"/>
      <c r="H8" s="11"/>
      <c r="I8" s="4"/>
      <c r="J8" s="4"/>
      <c r="K8" s="11"/>
      <c r="L8" s="9"/>
    </row>
    <row r="9" spans="1:12" ht="14.25">
      <c r="A9" s="61" t="s">
        <v>52</v>
      </c>
      <c r="B9" s="61"/>
      <c r="C9" s="42">
        <v>2067.2</v>
      </c>
      <c r="D9" s="11"/>
      <c r="E9" s="11"/>
      <c r="F9" s="11"/>
      <c r="G9" s="11"/>
      <c r="H9" s="11"/>
      <c r="I9" s="4"/>
      <c r="J9" s="4"/>
      <c r="K9" s="11"/>
      <c r="L9" s="9"/>
    </row>
    <row r="10" spans="3:12" ht="12.75">
      <c r="C10" s="4"/>
      <c r="D10" s="11"/>
      <c r="E10" s="11"/>
      <c r="F10" s="11"/>
      <c r="G10" s="11"/>
      <c r="H10" s="11"/>
      <c r="I10" s="4"/>
      <c r="J10" s="4"/>
      <c r="K10" s="11"/>
      <c r="L10" s="9"/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12"/>
      <c r="E13" s="12"/>
      <c r="F13" s="12"/>
      <c r="G13" s="12"/>
      <c r="H13" s="12"/>
      <c r="I13" s="3"/>
      <c r="J13" s="3"/>
      <c r="K13" s="12"/>
      <c r="L13" s="8"/>
    </row>
    <row r="14" spans="1:12" ht="12.75">
      <c r="A14" s="15"/>
      <c r="B14" s="27" t="s">
        <v>38</v>
      </c>
      <c r="C14" s="28"/>
      <c r="D14" s="28"/>
      <c r="F14" s="12" t="s">
        <v>55</v>
      </c>
      <c r="G14" s="3"/>
      <c r="H14" s="3"/>
      <c r="I14" s="3"/>
      <c r="J14" s="3"/>
      <c r="K14" s="12"/>
      <c r="L14" s="8"/>
    </row>
    <row r="15" spans="1:12" ht="12.75">
      <c r="A15" s="2"/>
      <c r="B15" s="2" t="s">
        <v>37</v>
      </c>
      <c r="C15" s="3"/>
      <c r="D15" s="12"/>
      <c r="E15" s="12"/>
      <c r="F15" s="16" t="s">
        <v>25</v>
      </c>
      <c r="G15" s="13">
        <f>(431.2+60.8+64.5)*6.44</f>
        <v>3583.86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14"/>
    </row>
    <row r="19" spans="1:12" ht="12.75">
      <c r="A19" s="2"/>
      <c r="B19" s="2"/>
      <c r="C19" s="1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7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33" t="s">
        <v>31</v>
      </c>
      <c r="B22" s="33">
        <f>G15</f>
        <v>3583.86</v>
      </c>
    </row>
    <row r="23" spans="1:2" ht="15">
      <c r="A23" s="33" t="s">
        <v>32</v>
      </c>
      <c r="B23" s="34">
        <f>E7+C8+C9-B22</f>
        <v>-2954.35</v>
      </c>
    </row>
  </sheetData>
  <sheetProtection/>
  <mergeCells count="6">
    <mergeCell ref="A11:A12"/>
    <mergeCell ref="B11:C12"/>
    <mergeCell ref="D11:G11"/>
    <mergeCell ref="H11:L11"/>
    <mergeCell ref="H5:I5"/>
    <mergeCell ref="A9:B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B25" sqref="B25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1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5.75390625" style="0" customWidth="1"/>
    <col min="9" max="9" width="9.3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41670</v>
      </c>
      <c r="G1" s="4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20774.86</v>
      </c>
      <c r="D5" s="12">
        <v>5226.14</v>
      </c>
      <c r="E5" s="12">
        <v>2449.39</v>
      </c>
      <c r="F5" s="3">
        <v>23551.61</v>
      </c>
      <c r="G5" s="4"/>
      <c r="H5" s="4" t="s">
        <v>39</v>
      </c>
      <c r="I5" s="11">
        <v>3464.89</v>
      </c>
      <c r="J5" s="9"/>
    </row>
    <row r="6" spans="2:10" ht="12.75">
      <c r="B6" s="2" t="s">
        <v>9</v>
      </c>
      <c r="C6" s="12">
        <v>4.77</v>
      </c>
      <c r="D6" s="12">
        <v>0</v>
      </c>
      <c r="E6" s="12">
        <v>0</v>
      </c>
      <c r="F6" s="3">
        <v>4.77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20779.63</v>
      </c>
      <c r="D7" s="12">
        <f>SUM(D5:D6)</f>
        <v>5226.14</v>
      </c>
      <c r="E7" s="12">
        <f>SUM(E5:E6)</f>
        <v>2449.39</v>
      </c>
      <c r="F7" s="3">
        <f>SUM(F5:F6)</f>
        <v>23556.38</v>
      </c>
      <c r="G7" s="4"/>
      <c r="H7" s="4"/>
      <c r="I7" s="11"/>
      <c r="J7" s="9"/>
    </row>
    <row r="8" spans="2:12" ht="12.75">
      <c r="B8" t="s">
        <v>32</v>
      </c>
      <c r="C8" s="21">
        <v>-10722.96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21"/>
      <c r="D9" s="11"/>
      <c r="E9" s="11"/>
      <c r="F9" s="11"/>
      <c r="G9" s="4"/>
      <c r="H9" s="4"/>
      <c r="I9" s="4"/>
      <c r="J9" s="4"/>
      <c r="K9" s="11"/>
      <c r="L9" s="9"/>
    </row>
    <row r="10" spans="3:12" ht="12.75">
      <c r="C10" s="4"/>
      <c r="D10" s="11"/>
      <c r="E10" s="11"/>
      <c r="F10" s="11"/>
      <c r="G10" s="4"/>
      <c r="H10" s="4"/>
      <c r="I10" s="4"/>
      <c r="J10" s="4"/>
      <c r="K10" s="11"/>
      <c r="L10" s="9"/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12" t="s">
        <v>15</v>
      </c>
      <c r="E12" s="12" t="s">
        <v>16</v>
      </c>
      <c r="F12" s="12" t="s">
        <v>17</v>
      </c>
      <c r="G12" s="3" t="s">
        <v>18</v>
      </c>
      <c r="H12" s="3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9"/>
      <c r="L13" s="18"/>
    </row>
    <row r="14" spans="1:12" ht="12.75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5" spans="1:12" ht="12.75">
      <c r="A15" s="15"/>
      <c r="B15" s="27" t="s">
        <v>38</v>
      </c>
      <c r="C15" s="28"/>
      <c r="D15" s="28"/>
      <c r="E15" s="12" t="s">
        <v>54</v>
      </c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6" t="s">
        <v>25</v>
      </c>
      <c r="G16" s="13">
        <f>(431.2+60.8+64.5)*6.07</f>
        <v>3377.9550000000004</v>
      </c>
      <c r="H16" s="3"/>
      <c r="I16" s="3"/>
      <c r="J16" s="3"/>
      <c r="K16" s="12"/>
      <c r="L16" s="8"/>
    </row>
    <row r="17" spans="1:12" ht="12.75">
      <c r="A17" s="2"/>
      <c r="B17" s="3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3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3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4" spans="1:2" ht="12.75">
      <c r="A24" t="s">
        <v>31</v>
      </c>
      <c r="B24" s="26">
        <f>G16</f>
        <v>3377.9550000000004</v>
      </c>
    </row>
    <row r="25" spans="1:2" ht="12.75">
      <c r="A25" s="26" t="s">
        <v>32</v>
      </c>
      <c r="B25" s="43">
        <f>C8+E7-B24</f>
        <v>-11651.525</v>
      </c>
    </row>
    <row r="34" ht="12.75">
      <c r="C34" s="9"/>
    </row>
  </sheetData>
  <sheetProtection/>
  <mergeCells count="4">
    <mergeCell ref="A11:A12"/>
    <mergeCell ref="B11:C12"/>
    <mergeCell ref="D11:G11"/>
    <mergeCell ref="H11:L11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23551.61</v>
      </c>
      <c r="D5" s="12">
        <v>5250.38</v>
      </c>
      <c r="E5" s="12">
        <v>2692.93</v>
      </c>
      <c r="F5" s="3">
        <v>26109.06</v>
      </c>
      <c r="G5" s="4"/>
      <c r="H5" s="4" t="s">
        <v>39</v>
      </c>
      <c r="I5" s="11">
        <v>3738.39</v>
      </c>
      <c r="J5" s="9"/>
    </row>
    <row r="6" spans="2:10" ht="12.75">
      <c r="B6" s="2" t="s">
        <v>9</v>
      </c>
      <c r="C6" s="3">
        <v>4.77</v>
      </c>
      <c r="D6" s="12">
        <v>0</v>
      </c>
      <c r="E6" s="12">
        <v>0</v>
      </c>
      <c r="F6" s="3">
        <v>4.77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23556.38</v>
      </c>
      <c r="D7" s="12">
        <f>SUM(D5:D6)</f>
        <v>5250.38</v>
      </c>
      <c r="E7" s="12">
        <f>SUM(E5:E6)</f>
        <v>2692.93</v>
      </c>
      <c r="F7" s="3">
        <f>SUM(F5:F6)</f>
        <v>26113.83</v>
      </c>
      <c r="G7" s="4"/>
      <c r="H7" s="4"/>
      <c r="I7" s="11"/>
      <c r="J7" s="9"/>
    </row>
    <row r="8" spans="2:12" ht="12.75">
      <c r="B8" s="21" t="s">
        <v>32</v>
      </c>
      <c r="C8" s="43">
        <f>январь!B25</f>
        <v>-11651.525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44" t="s">
        <v>42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27" t="s">
        <v>38</v>
      </c>
      <c r="C12" s="28"/>
      <c r="D12" s="28"/>
      <c r="E12" s="12" t="s">
        <v>54</v>
      </c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/>
      <c r="F13" s="16" t="s">
        <v>25</v>
      </c>
      <c r="G13" s="13">
        <f>(431.2+60.8+64.5)*6.07</f>
        <v>3377.9550000000004</v>
      </c>
      <c r="H13" s="3"/>
      <c r="I13" s="3"/>
      <c r="J13" s="3"/>
      <c r="K13" s="12"/>
      <c r="L13" s="8"/>
    </row>
    <row r="14" spans="1:12" ht="12.75">
      <c r="A14" s="2"/>
      <c r="B14" s="24"/>
      <c r="C14" s="3"/>
      <c r="D14" s="12"/>
      <c r="E14" s="12"/>
      <c r="F14" s="16"/>
      <c r="G14" s="13"/>
      <c r="H14" s="3"/>
      <c r="I14" s="3"/>
      <c r="J14" s="3"/>
      <c r="K14" s="12"/>
      <c r="L14" s="8"/>
    </row>
    <row r="15" spans="1:12" ht="12.75">
      <c r="A15" s="2" t="s">
        <v>43</v>
      </c>
      <c r="B15" s="24" t="s">
        <v>44</v>
      </c>
      <c r="C15" s="3"/>
      <c r="D15" s="12" t="s">
        <v>41</v>
      </c>
      <c r="E15" s="12"/>
      <c r="F15" s="16">
        <v>0.2</v>
      </c>
      <c r="G15" s="13">
        <v>182.94</v>
      </c>
      <c r="H15" s="3"/>
      <c r="I15" s="3"/>
      <c r="J15" s="3"/>
      <c r="K15" s="12"/>
      <c r="L15" s="8"/>
    </row>
    <row r="16" spans="1:12" ht="12.75">
      <c r="A16" s="2"/>
      <c r="B16" s="24"/>
      <c r="C16" s="3"/>
      <c r="D16" s="12" t="s">
        <v>41</v>
      </c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4"/>
      <c r="C17" s="1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4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4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1" spans="1:2" ht="12.75">
      <c r="A21" t="s">
        <v>31</v>
      </c>
      <c r="B21" s="26">
        <f>G13+G15</f>
        <v>3560.8950000000004</v>
      </c>
    </row>
    <row r="22" spans="1:2" ht="12.75">
      <c r="A22" s="21" t="s">
        <v>32</v>
      </c>
      <c r="B22" s="22">
        <f>C8+E7-B21</f>
        <v>-12519.49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3.75390625" style="0" customWidth="1"/>
    <col min="2" max="2" width="15.375" style="0" customWidth="1"/>
    <col min="3" max="3" width="18.00390625" style="4" customWidth="1"/>
    <col min="4" max="4" width="13.1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41729</v>
      </c>
    </row>
    <row r="2" ht="20.25" customHeight="1">
      <c r="A2" s="1" t="s">
        <v>33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26109.06</v>
      </c>
      <c r="D5" s="12">
        <v>5250.39</v>
      </c>
      <c r="E5" s="12">
        <v>1699.01</v>
      </c>
      <c r="F5" s="3">
        <v>29660.44</v>
      </c>
      <c r="H5" s="4" t="s">
        <v>39</v>
      </c>
      <c r="I5" s="11">
        <v>3891.23</v>
      </c>
      <c r="J5" s="9"/>
      <c r="K5"/>
      <c r="L5"/>
    </row>
    <row r="6" spans="2:12" ht="12.75">
      <c r="B6" s="2" t="s">
        <v>9</v>
      </c>
      <c r="C6" s="3">
        <v>4.77</v>
      </c>
      <c r="D6" s="12">
        <v>0</v>
      </c>
      <c r="E6" s="12">
        <v>0</v>
      </c>
      <c r="F6" s="3">
        <v>4.77</v>
      </c>
      <c r="I6" s="11"/>
      <c r="J6" s="9"/>
      <c r="K6"/>
      <c r="L6"/>
    </row>
    <row r="7" spans="2:12" ht="12.75">
      <c r="B7" s="2" t="s">
        <v>11</v>
      </c>
      <c r="C7" s="3">
        <f>SUM(C5:C6)</f>
        <v>26113.83</v>
      </c>
      <c r="D7" s="12">
        <f>SUM(D5:D6)</f>
        <v>5250.39</v>
      </c>
      <c r="E7" s="12">
        <f>SUM(E5:E6)</f>
        <v>1699.01</v>
      </c>
      <c r="F7" s="3">
        <f>SUM(F5:F6)</f>
        <v>29665.21</v>
      </c>
      <c r="I7" s="11"/>
      <c r="J7" s="9"/>
      <c r="K7"/>
      <c r="L7"/>
    </row>
    <row r="8" spans="2:3" ht="12.75">
      <c r="B8" s="21" t="s">
        <v>32</v>
      </c>
      <c r="C8" s="22">
        <f>февраль!B22</f>
        <v>-12519.49</v>
      </c>
    </row>
    <row r="9" spans="2:3" ht="12.75">
      <c r="B9" s="21" t="s">
        <v>40</v>
      </c>
      <c r="C9" s="22">
        <v>2127</v>
      </c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12" t="s">
        <v>15</v>
      </c>
      <c r="E12" s="12" t="s">
        <v>16</v>
      </c>
      <c r="F12" s="12" t="s">
        <v>17</v>
      </c>
      <c r="G12" s="3" t="s">
        <v>18</v>
      </c>
      <c r="H12" s="3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15"/>
      <c r="B13" s="27" t="s">
        <v>38</v>
      </c>
      <c r="C13" s="28"/>
      <c r="D13" s="28"/>
      <c r="E13" s="12" t="s">
        <v>54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/>
      <c r="F14" s="16" t="s">
        <v>25</v>
      </c>
      <c r="G14" s="13">
        <f>(431.2+60.8+64.5)*6.07</f>
        <v>3377.9550000000004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7" spans="1:2" ht="12.75">
      <c r="A17" t="s">
        <v>31</v>
      </c>
      <c r="B17" s="21">
        <f>G14</f>
        <v>3377.9550000000004</v>
      </c>
    </row>
    <row r="18" spans="1:2" ht="12.75">
      <c r="A18" t="s">
        <v>32</v>
      </c>
      <c r="B18" s="22">
        <f>C8+E7+C9-B17</f>
        <v>-12071.435</v>
      </c>
    </row>
  </sheetData>
  <sheetProtection/>
  <mergeCells count="4">
    <mergeCell ref="D11:G11"/>
    <mergeCell ref="H11:L11"/>
    <mergeCell ref="A11:A12"/>
    <mergeCell ref="B11:C1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75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5" t="s">
        <v>45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29660.44</v>
      </c>
      <c r="D5" s="12">
        <v>5250.38</v>
      </c>
      <c r="E5" s="3">
        <v>7727.27</v>
      </c>
      <c r="F5" s="12">
        <v>27183.55</v>
      </c>
      <c r="G5" s="4"/>
      <c r="H5" s="4" t="s">
        <v>39</v>
      </c>
      <c r="I5" s="11">
        <v>4797.08</v>
      </c>
      <c r="J5" s="9"/>
    </row>
    <row r="6" spans="2:10" ht="12.75">
      <c r="B6" s="2" t="s">
        <v>9</v>
      </c>
      <c r="C6" s="3">
        <v>4.77</v>
      </c>
      <c r="D6" s="3">
        <v>0</v>
      </c>
      <c r="E6" s="3">
        <v>3.57</v>
      </c>
      <c r="F6" s="12">
        <v>1.2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29665.21</v>
      </c>
      <c r="D7" s="12">
        <f>SUM(D5:D6)</f>
        <v>5250.38</v>
      </c>
      <c r="E7" s="3">
        <f>SUM(E5:E6)</f>
        <v>7730.84</v>
      </c>
      <c r="F7" s="12">
        <f>SUM(F5:F6)</f>
        <v>27184.75</v>
      </c>
      <c r="G7" s="4"/>
      <c r="H7" s="4"/>
      <c r="I7" s="11"/>
      <c r="J7" s="9"/>
    </row>
    <row r="8" spans="2:12" ht="12.75">
      <c r="B8" t="s">
        <v>32</v>
      </c>
      <c r="C8" s="22">
        <f>март!B18</f>
        <v>-12071.435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44" t="s">
        <v>42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59"/>
      <c r="C12" s="60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15"/>
      <c r="B13" s="27" t="s">
        <v>38</v>
      </c>
      <c r="C13" s="28"/>
      <c r="D13" s="28"/>
      <c r="E13" s="12" t="s">
        <v>54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/>
      <c r="F14" s="16" t="s">
        <v>25</v>
      </c>
      <c r="G14" s="13">
        <f>(431.2+60.8+64.5)*6.07</f>
        <v>3377.9550000000004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7"/>
      <c r="C17" s="12"/>
      <c r="D17" s="3"/>
      <c r="E17" s="3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12"/>
      <c r="G18" s="3"/>
      <c r="H18" s="12"/>
      <c r="I18" s="3"/>
      <c r="J18" s="3"/>
      <c r="K18" s="12"/>
      <c r="L18" s="8"/>
    </row>
    <row r="20" spans="1:2" ht="12.75">
      <c r="A20" t="s">
        <v>31</v>
      </c>
      <c r="B20">
        <f>G14</f>
        <v>3377.9550000000004</v>
      </c>
    </row>
    <row r="21" spans="1:2" ht="12.75">
      <c r="A21" s="21" t="s">
        <v>32</v>
      </c>
      <c r="B21" s="22">
        <f>C8+E7-B20</f>
        <v>-7718.549999999999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2.125" style="0" customWidth="1"/>
    <col min="2" max="2" width="13.875" style="0" customWidth="1"/>
    <col min="3" max="3" width="18.375" style="0" customWidth="1"/>
    <col min="4" max="4" width="12.00390625" style="0" customWidth="1"/>
    <col min="5" max="5" width="16.625" style="0" customWidth="1"/>
    <col min="6" max="6" width="19.25390625" style="0" customWidth="1"/>
    <col min="7" max="7" width="17.375" style="0" customWidth="1"/>
    <col min="8" max="8" width="14.1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27183.55</v>
      </c>
      <c r="D5" s="12">
        <v>5250.38</v>
      </c>
      <c r="E5" s="3">
        <v>1486.19</v>
      </c>
      <c r="F5" s="12">
        <v>30947.74</v>
      </c>
      <c r="G5" s="4"/>
      <c r="H5" s="4" t="s">
        <v>39</v>
      </c>
      <c r="I5" s="11">
        <v>4980.99</v>
      </c>
      <c r="J5" s="9"/>
    </row>
    <row r="6" spans="2:10" ht="12.75">
      <c r="B6" s="2" t="s">
        <v>9</v>
      </c>
      <c r="C6" s="12">
        <v>1.2</v>
      </c>
      <c r="D6" s="3">
        <v>0</v>
      </c>
      <c r="E6" s="3">
        <v>0</v>
      </c>
      <c r="F6" s="12">
        <v>1.2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27184.75</v>
      </c>
      <c r="D7" s="12">
        <f>SUM(D5:D6)</f>
        <v>5250.38</v>
      </c>
      <c r="E7" s="3">
        <f>SUM(E5:E6)</f>
        <v>1486.19</v>
      </c>
      <c r="F7" s="12">
        <f>SUM(F5:F6)</f>
        <v>30948.940000000002</v>
      </c>
      <c r="G7" s="4"/>
      <c r="H7" s="4"/>
      <c r="I7" s="11"/>
      <c r="J7" s="9"/>
    </row>
    <row r="8" spans="2:12" ht="12.75">
      <c r="B8" s="21" t="s">
        <v>32</v>
      </c>
      <c r="C8" s="22">
        <f>апрель!B21</f>
        <v>-7718.549999999999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44" t="s">
        <v>42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15"/>
      <c r="B13" s="27" t="s">
        <v>38</v>
      </c>
      <c r="C13" s="28"/>
      <c r="D13" s="28"/>
      <c r="E13" s="12" t="s">
        <v>54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/>
      <c r="F14" s="16" t="s">
        <v>25</v>
      </c>
      <c r="G14" s="13">
        <f>(431.2+60.8+64.5)*6.07</f>
        <v>3377.9550000000004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3"/>
      <c r="E15" s="13"/>
      <c r="F15" s="13"/>
      <c r="G15" s="3"/>
      <c r="H15" s="12"/>
      <c r="I15" s="3"/>
      <c r="J15" s="3"/>
      <c r="K15" s="16"/>
      <c r="L15" s="14"/>
    </row>
    <row r="16" spans="1:12" ht="12.75">
      <c r="A16" s="2"/>
      <c r="B16" s="2"/>
      <c r="C16" s="13"/>
      <c r="D16" s="3"/>
      <c r="E16" s="13"/>
      <c r="F16" s="13"/>
      <c r="G16" s="3"/>
      <c r="H16" s="12"/>
      <c r="I16" s="3"/>
      <c r="J16" s="3"/>
      <c r="K16" s="16"/>
      <c r="L16" s="14"/>
    </row>
    <row r="17" spans="1:12" ht="12.75">
      <c r="A17" s="2"/>
      <c r="B17" s="23"/>
      <c r="C17" s="23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15"/>
      <c r="B18" s="24"/>
      <c r="C18" s="24"/>
      <c r="D18" s="3"/>
      <c r="E18" s="3"/>
      <c r="F18" s="3"/>
      <c r="G18" s="3"/>
      <c r="H18" s="12"/>
      <c r="I18" s="3"/>
      <c r="J18" s="3"/>
      <c r="K18" s="12"/>
      <c r="L18" s="8"/>
    </row>
    <row r="20" spans="1:2" ht="12.75">
      <c r="A20" t="s">
        <v>31</v>
      </c>
      <c r="B20">
        <f>G14</f>
        <v>3377.9550000000004</v>
      </c>
    </row>
    <row r="21" spans="1:2" ht="12.75">
      <c r="A21" s="21" t="s">
        <v>32</v>
      </c>
      <c r="B21" s="22">
        <f>C8+E7-B20</f>
        <v>-9610.314999999999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7.75390625" style="0" customWidth="1"/>
    <col min="4" max="4" width="12.75390625" style="0" customWidth="1"/>
    <col min="5" max="5" width="17.25390625" style="9" customWidth="1"/>
    <col min="6" max="6" width="17.875" style="0" customWidth="1"/>
    <col min="7" max="7" width="15.25390625" style="9" customWidth="1"/>
    <col min="8" max="8" width="17.00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41820</v>
      </c>
      <c r="G1" s="11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30947.74</v>
      </c>
      <c r="D5" s="12">
        <v>5250.38</v>
      </c>
      <c r="E5" s="12">
        <v>3701.9</v>
      </c>
      <c r="F5" s="12">
        <v>32496.22</v>
      </c>
      <c r="G5" s="4"/>
      <c r="H5" s="4" t="s">
        <v>39</v>
      </c>
      <c r="I5" s="11">
        <v>5404.61</v>
      </c>
      <c r="J5" s="9"/>
    </row>
    <row r="6" spans="2:10" ht="12.75">
      <c r="B6" s="2" t="s">
        <v>9</v>
      </c>
      <c r="C6" s="12">
        <v>1.2</v>
      </c>
      <c r="D6" s="3">
        <v>0</v>
      </c>
      <c r="E6" s="12">
        <v>0</v>
      </c>
      <c r="F6" s="12">
        <v>1.2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30948.940000000002</v>
      </c>
      <c r="D7" s="12">
        <f>SUM(D5:D6)</f>
        <v>5250.38</v>
      </c>
      <c r="E7" s="12">
        <f>SUM(E5:E6)</f>
        <v>3701.9</v>
      </c>
      <c r="F7" s="12">
        <f>SUM(F5:F6)</f>
        <v>32497.420000000002</v>
      </c>
      <c r="G7" s="4"/>
      <c r="H7" s="4"/>
      <c r="I7" s="11"/>
      <c r="J7" s="9"/>
    </row>
    <row r="8" spans="2:12" ht="12.75">
      <c r="B8" s="21" t="s">
        <v>32</v>
      </c>
      <c r="C8" s="22">
        <f>май!B21</f>
        <v>-9610.314999999999</v>
      </c>
      <c r="D8" s="4"/>
      <c r="E8" s="11"/>
      <c r="F8" s="4"/>
      <c r="G8" s="11"/>
      <c r="H8" s="11"/>
      <c r="I8" s="4"/>
      <c r="J8" s="4"/>
      <c r="K8" s="11"/>
      <c r="L8" s="9"/>
    </row>
    <row r="9" spans="2:12" ht="12.75">
      <c r="B9" s="29"/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44" t="s">
        <v>42</v>
      </c>
      <c r="B10" s="46" t="s">
        <v>13</v>
      </c>
      <c r="C10" s="47"/>
      <c r="D10" s="50" t="s">
        <v>14</v>
      </c>
      <c r="E10" s="51"/>
      <c r="F10" s="51"/>
      <c r="G10" s="52"/>
      <c r="H10" s="50" t="s">
        <v>19</v>
      </c>
      <c r="I10" s="51"/>
      <c r="J10" s="51"/>
      <c r="K10" s="51"/>
      <c r="L10" s="52"/>
    </row>
    <row r="11" spans="1:12" ht="22.5" customHeight="1">
      <c r="A11" s="45"/>
      <c r="B11" s="48"/>
      <c r="C11" s="49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15"/>
      <c r="B13" s="27" t="s">
        <v>38</v>
      </c>
      <c r="C13" s="28"/>
      <c r="D13" s="28"/>
      <c r="E13" s="12" t="s">
        <v>54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37</v>
      </c>
      <c r="C14" s="3"/>
      <c r="D14" s="12"/>
      <c r="E14" s="12"/>
      <c r="F14" s="16" t="s">
        <v>25</v>
      </c>
      <c r="G14" s="13">
        <f>(431.2+60.8+64.5)*6.07</f>
        <v>3377.9550000000004</v>
      </c>
      <c r="H14" s="3"/>
      <c r="I14" s="3"/>
      <c r="J14" s="3"/>
      <c r="K14" s="12"/>
      <c r="L14" s="8"/>
    </row>
    <row r="15" spans="1:12" ht="12.75">
      <c r="A15" s="2"/>
      <c r="B15" s="24"/>
      <c r="C15" s="24"/>
      <c r="D15" s="12"/>
      <c r="E15" s="12"/>
      <c r="F15" s="16"/>
      <c r="G15" s="13"/>
      <c r="H15" s="3"/>
      <c r="I15" s="3"/>
      <c r="J15" s="3"/>
      <c r="K15" s="16"/>
      <c r="L15" s="14"/>
    </row>
    <row r="16" spans="1:12" ht="12.75">
      <c r="A16" s="2"/>
      <c r="B16" s="24"/>
      <c r="C16" s="24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4"/>
      <c r="C17" s="24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4"/>
      <c r="C18" s="23"/>
      <c r="D18" s="3"/>
      <c r="E18" s="13"/>
      <c r="F18" s="13"/>
      <c r="G18" s="12"/>
      <c r="H18" s="12"/>
      <c r="I18" s="3"/>
      <c r="J18" s="3"/>
      <c r="K18" s="12"/>
      <c r="L18" s="8"/>
    </row>
    <row r="19" spans="1:12" ht="12.75">
      <c r="A19" s="2"/>
      <c r="B19" s="24"/>
      <c r="C19" s="24"/>
      <c r="D19" s="3"/>
      <c r="E19" s="12"/>
      <c r="F19" s="3"/>
      <c r="G19" s="12"/>
      <c r="H19" s="12"/>
      <c r="I19" s="3"/>
      <c r="J19" s="3"/>
      <c r="K19" s="12"/>
      <c r="L19" s="8"/>
    </row>
    <row r="20" spans="1:12" ht="12.75">
      <c r="A20" s="2"/>
      <c r="B20" s="24"/>
      <c r="C20" s="24"/>
      <c r="D20" s="3"/>
      <c r="E20" s="12"/>
      <c r="F20" s="3"/>
      <c r="G20" s="12"/>
      <c r="H20" s="12"/>
      <c r="I20" s="3"/>
      <c r="J20" s="3"/>
      <c r="K20" s="12"/>
      <c r="L20" s="8"/>
    </row>
    <row r="22" spans="1:2" ht="12.75">
      <c r="A22" t="s">
        <v>31</v>
      </c>
      <c r="B22">
        <f>G14</f>
        <v>3377.9550000000004</v>
      </c>
    </row>
    <row r="23" spans="1:2" ht="12.75">
      <c r="A23" s="21" t="s">
        <v>32</v>
      </c>
      <c r="B23" s="22">
        <f>C8+E7-B22</f>
        <v>-9286.369999999999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4.75390625" style="0" customWidth="1"/>
    <col min="4" max="4" width="12.375" style="0" customWidth="1"/>
    <col min="5" max="5" width="16.00390625" style="9" customWidth="1"/>
    <col min="6" max="6" width="18.375" style="9" customWidth="1"/>
    <col min="7" max="7" width="15.62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32496.22</v>
      </c>
      <c r="D5" s="12">
        <v>5566.65</v>
      </c>
      <c r="E5" s="12">
        <v>1585.62</v>
      </c>
      <c r="F5" s="12">
        <v>36477.25</v>
      </c>
      <c r="G5" s="4"/>
      <c r="H5" s="4" t="s">
        <v>39</v>
      </c>
      <c r="I5" s="11">
        <v>5597.15</v>
      </c>
      <c r="J5" s="9"/>
    </row>
    <row r="6" spans="2:10" ht="12.75">
      <c r="B6" s="2" t="s">
        <v>9</v>
      </c>
      <c r="C6" s="12">
        <v>1.2</v>
      </c>
      <c r="D6" s="3">
        <v>0</v>
      </c>
      <c r="E6" s="12">
        <v>0</v>
      </c>
      <c r="F6" s="12">
        <v>1.2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32497.420000000002</v>
      </c>
      <c r="D7" s="12">
        <f>SUM(D5:D6)</f>
        <v>5566.65</v>
      </c>
      <c r="E7" s="12">
        <f>SUM(E5:E6)</f>
        <v>1585.62</v>
      </c>
      <c r="F7" s="12">
        <f>SUM(F5:F6)</f>
        <v>36478.45</v>
      </c>
      <c r="G7" s="4"/>
      <c r="H7" s="4"/>
      <c r="I7" s="11"/>
      <c r="J7" s="9"/>
    </row>
    <row r="8" spans="2:12" ht="12.75">
      <c r="B8" s="21" t="s">
        <v>32</v>
      </c>
      <c r="C8" s="22">
        <f>июнь!B23</f>
        <v>-9286.369999999999</v>
      </c>
      <c r="D8" s="4"/>
      <c r="E8" s="11"/>
      <c r="F8" s="11"/>
      <c r="G8" s="4"/>
      <c r="H8" s="11"/>
      <c r="I8" s="4"/>
      <c r="J8" s="4"/>
      <c r="K8" s="11"/>
      <c r="L8" s="9"/>
    </row>
    <row r="9" spans="1:12" ht="12.75">
      <c r="A9" s="61" t="s">
        <v>52</v>
      </c>
      <c r="B9" s="61"/>
      <c r="C9" s="21">
        <v>1033.6</v>
      </c>
      <c r="D9" s="4"/>
      <c r="E9" s="11"/>
      <c r="F9" s="11"/>
      <c r="G9" s="4"/>
      <c r="H9" s="11"/>
      <c r="I9" s="4"/>
      <c r="J9" s="4"/>
      <c r="K9" s="11"/>
      <c r="L9" s="9"/>
    </row>
    <row r="10" spans="2:12" ht="12.75">
      <c r="B10" s="29"/>
      <c r="C10" s="4"/>
      <c r="D10" s="4"/>
      <c r="E10" s="11"/>
      <c r="F10" s="11"/>
      <c r="G10" s="4"/>
      <c r="H10" s="11"/>
      <c r="I10" s="4"/>
      <c r="J10" s="4"/>
      <c r="K10" s="11"/>
      <c r="L10" s="9"/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3" t="s">
        <v>15</v>
      </c>
      <c r="E12" s="12" t="s">
        <v>16</v>
      </c>
      <c r="F12" s="12" t="s">
        <v>17</v>
      </c>
      <c r="G12" s="3" t="s">
        <v>18</v>
      </c>
      <c r="H12" s="12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15"/>
      <c r="B14" s="27" t="s">
        <v>38</v>
      </c>
      <c r="C14" s="28"/>
      <c r="D14" s="28"/>
      <c r="E14" s="12" t="s">
        <v>55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 t="s">
        <v>37</v>
      </c>
      <c r="C15" s="3"/>
      <c r="D15" s="12"/>
      <c r="E15" s="12"/>
      <c r="F15" s="16" t="s">
        <v>25</v>
      </c>
      <c r="G15" s="13">
        <f>(431.2+60.8+64.5)*6.44</f>
        <v>3583.86</v>
      </c>
      <c r="H15" s="3"/>
      <c r="I15" s="3"/>
      <c r="J15" s="3"/>
      <c r="K15" s="12"/>
      <c r="L15" s="8"/>
    </row>
    <row r="16" spans="1:12" ht="12.75">
      <c r="A16" s="2"/>
      <c r="B16" s="56"/>
      <c r="C16" s="57"/>
      <c r="D16" s="57"/>
      <c r="E16" s="58"/>
      <c r="F16" s="12"/>
      <c r="G16" s="3"/>
      <c r="H16" s="3"/>
      <c r="I16" s="3"/>
      <c r="J16" s="3"/>
      <c r="K16" s="12"/>
      <c r="L16" s="14"/>
    </row>
    <row r="17" spans="1:12" ht="12.75">
      <c r="A17" s="2"/>
      <c r="B17" s="2"/>
      <c r="C17" s="13"/>
      <c r="D17" s="3"/>
      <c r="E17" s="13"/>
      <c r="F17" s="13"/>
      <c r="G17" s="3"/>
      <c r="H17" s="12"/>
      <c r="I17" s="3"/>
      <c r="J17" s="3"/>
      <c r="K17" s="12"/>
      <c r="L17" s="8"/>
    </row>
    <row r="18" spans="1:12" ht="12.75">
      <c r="A18" s="2"/>
      <c r="B18" s="2"/>
      <c r="C18" s="13"/>
      <c r="D18" s="3"/>
      <c r="E18" s="12"/>
      <c r="F18" s="12"/>
      <c r="G18" s="3"/>
      <c r="H18" s="12"/>
      <c r="I18" s="3"/>
      <c r="J18" s="3"/>
      <c r="K18" s="12"/>
      <c r="L18" s="14"/>
    </row>
    <row r="20" spans="1:2" ht="12.75">
      <c r="A20" t="s">
        <v>31</v>
      </c>
      <c r="B20">
        <f>G15</f>
        <v>3583.86</v>
      </c>
    </row>
    <row r="21" spans="1:2" ht="12.75">
      <c r="A21" s="21" t="s">
        <v>32</v>
      </c>
      <c r="B21" s="22">
        <f>C8+C9+E7-B20</f>
        <v>-10251.009999999998</v>
      </c>
    </row>
  </sheetData>
  <sheetProtection/>
  <mergeCells count="6">
    <mergeCell ref="H11:L11"/>
    <mergeCell ref="B16:E16"/>
    <mergeCell ref="A11:A12"/>
    <mergeCell ref="B11:C12"/>
    <mergeCell ref="D11:G11"/>
    <mergeCell ref="A9:B9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3.875" style="0" customWidth="1"/>
    <col min="2" max="2" width="15.0039062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41882</v>
      </c>
      <c r="G1" s="11"/>
      <c r="H1" s="4"/>
      <c r="I1" s="4"/>
      <c r="J1" s="4"/>
      <c r="K1" s="11"/>
      <c r="L1" s="9"/>
    </row>
    <row r="2" spans="1:12" ht="20.25" customHeight="1">
      <c r="A2" s="1" t="s">
        <v>33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36477.25</v>
      </c>
      <c r="D5" s="12">
        <v>5566.65</v>
      </c>
      <c r="E5" s="3">
        <v>4232.57</v>
      </c>
      <c r="F5" s="3">
        <v>37811.33</v>
      </c>
      <c r="G5" s="4"/>
      <c r="H5" s="4" t="s">
        <v>39</v>
      </c>
      <c r="I5" s="11">
        <v>6103.4</v>
      </c>
      <c r="J5" s="9"/>
    </row>
    <row r="6" spans="2:10" ht="12.75">
      <c r="B6" s="2" t="s">
        <v>9</v>
      </c>
      <c r="C6" s="12">
        <v>1.2</v>
      </c>
      <c r="D6" s="3">
        <v>0</v>
      </c>
      <c r="E6" s="3">
        <v>0</v>
      </c>
      <c r="F6" s="3">
        <v>1.2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36478.45</v>
      </c>
      <c r="D7" s="12">
        <f>SUM(D5:D6)</f>
        <v>5566.65</v>
      </c>
      <c r="E7" s="3">
        <f>SUM(E5:E6)</f>
        <v>4232.57</v>
      </c>
      <c r="F7" s="3">
        <f>SUM(F5:F6)</f>
        <v>37812.53</v>
      </c>
      <c r="G7" s="4"/>
      <c r="H7" s="4"/>
      <c r="I7" s="11"/>
      <c r="J7" s="9"/>
    </row>
    <row r="8" spans="2:12" ht="12.75">
      <c r="B8" s="21" t="s">
        <v>32</v>
      </c>
      <c r="C8" s="22">
        <f>июль!B21</f>
        <v>-10251.009999999998</v>
      </c>
      <c r="D8" s="4"/>
      <c r="E8" s="4"/>
      <c r="F8" s="4"/>
      <c r="G8" s="11"/>
      <c r="H8" s="4"/>
      <c r="I8" s="62"/>
      <c r="J8" s="62"/>
      <c r="K8" s="30"/>
      <c r="L8" s="22"/>
    </row>
    <row r="9" spans="1:12" ht="12.75">
      <c r="A9" s="61" t="s">
        <v>52</v>
      </c>
      <c r="B9" s="61"/>
      <c r="C9" s="21">
        <v>1033.6</v>
      </c>
      <c r="D9" s="4"/>
      <c r="E9" s="4"/>
      <c r="F9" s="4"/>
      <c r="G9" s="11"/>
      <c r="H9" s="4"/>
      <c r="I9" s="31"/>
      <c r="J9" s="31"/>
      <c r="K9" s="30"/>
      <c r="L9" s="22"/>
    </row>
    <row r="10" spans="3:12" ht="12.75">
      <c r="C10" s="4"/>
      <c r="D10" s="4"/>
      <c r="E10" s="4"/>
      <c r="F10" s="4"/>
      <c r="G10" s="11"/>
      <c r="H10" s="4"/>
      <c r="I10" s="4"/>
      <c r="J10" s="4"/>
      <c r="K10" s="11"/>
      <c r="L10" s="9"/>
    </row>
    <row r="11" spans="1:12" ht="12.75">
      <c r="A11" s="44" t="s">
        <v>42</v>
      </c>
      <c r="B11" s="46" t="s">
        <v>13</v>
      </c>
      <c r="C11" s="47"/>
      <c r="D11" s="50" t="s">
        <v>14</v>
      </c>
      <c r="E11" s="51"/>
      <c r="F11" s="51"/>
      <c r="G11" s="52"/>
      <c r="H11" s="50" t="s">
        <v>19</v>
      </c>
      <c r="I11" s="51"/>
      <c r="J11" s="51"/>
      <c r="K11" s="51"/>
      <c r="L11" s="52"/>
    </row>
    <row r="12" spans="1:12" ht="22.5" customHeight="1">
      <c r="A12" s="45"/>
      <c r="B12" s="48"/>
      <c r="C12" s="49"/>
      <c r="D12" s="3" t="s">
        <v>15</v>
      </c>
      <c r="E12" s="3" t="s">
        <v>16</v>
      </c>
      <c r="F12" s="3" t="s">
        <v>17</v>
      </c>
      <c r="G12" s="12" t="s">
        <v>18</v>
      </c>
      <c r="H12" s="3" t="s">
        <v>20</v>
      </c>
      <c r="I12" s="6" t="s">
        <v>21</v>
      </c>
      <c r="J12" s="6" t="s">
        <v>22</v>
      </c>
      <c r="K12" s="10" t="s">
        <v>23</v>
      </c>
      <c r="L12" s="10" t="s">
        <v>24</v>
      </c>
    </row>
    <row r="13" spans="1:12" ht="12.75">
      <c r="A13" s="2"/>
      <c r="B13" s="7"/>
      <c r="C13" s="3"/>
      <c r="D13" s="3"/>
      <c r="E13" s="3"/>
      <c r="F13" s="3"/>
      <c r="G13" s="12"/>
      <c r="H13" s="3"/>
      <c r="I13" s="3"/>
      <c r="J13" s="3"/>
      <c r="K13" s="12"/>
      <c r="L13" s="8"/>
    </row>
    <row r="14" spans="1:12" ht="12.75">
      <c r="A14" s="15"/>
      <c r="B14" s="27" t="s">
        <v>38</v>
      </c>
      <c r="C14" s="28"/>
      <c r="D14" s="28"/>
      <c r="E14" s="12" t="s">
        <v>55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2" t="s">
        <v>37</v>
      </c>
      <c r="C15" s="3"/>
      <c r="D15" s="12"/>
      <c r="E15" s="12"/>
      <c r="F15" s="16" t="s">
        <v>25</v>
      </c>
      <c r="G15" s="13">
        <f>(431.2+60.8+64.5)*6.44</f>
        <v>3583.86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7"/>
      <c r="C18" s="3"/>
      <c r="D18" s="3"/>
      <c r="E18" s="3"/>
      <c r="F18" s="3"/>
      <c r="G18" s="12"/>
      <c r="H18" s="3"/>
      <c r="I18" s="3"/>
      <c r="J18" s="3"/>
      <c r="K18" s="12"/>
      <c r="L18" s="8"/>
    </row>
    <row r="19" spans="1:12" ht="12.75">
      <c r="A19" s="2"/>
      <c r="B19" s="2"/>
      <c r="C19" s="3"/>
      <c r="D19" s="3"/>
      <c r="E19" s="3"/>
      <c r="F19" s="3"/>
      <c r="G19" s="12"/>
      <c r="H19" s="3"/>
      <c r="I19" s="3"/>
      <c r="J19" s="3"/>
      <c r="K19" s="12"/>
      <c r="L19" s="8"/>
    </row>
    <row r="21" spans="1:2" ht="12.75">
      <c r="A21" t="s">
        <v>31</v>
      </c>
      <c r="B21">
        <f>G15</f>
        <v>3583.86</v>
      </c>
    </row>
    <row r="22" spans="1:2" ht="12.75">
      <c r="A22" t="s">
        <v>32</v>
      </c>
      <c r="B22" s="9">
        <f>C8+E7+C9-B21</f>
        <v>-8568.699999999999</v>
      </c>
    </row>
  </sheetData>
  <sheetProtection/>
  <mergeCells count="6">
    <mergeCell ref="I8:J8"/>
    <mergeCell ref="A11:A12"/>
    <mergeCell ref="B11:C12"/>
    <mergeCell ref="D11:G11"/>
    <mergeCell ref="H11:L11"/>
    <mergeCell ref="A9:B9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2015-09-09T07:36:41Z</cp:lastPrinted>
  <dcterms:created xsi:type="dcterms:W3CDTF">2008-11-05T05:36:25Z</dcterms:created>
  <dcterms:modified xsi:type="dcterms:W3CDTF">2015-09-09T07:38:32Z</dcterms:modified>
  <cp:category/>
  <cp:version/>
  <cp:contentType/>
  <cp:contentStatus/>
</cp:coreProperties>
</file>