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<sst xmlns="http://schemas.openxmlformats.org/spreadsheetml/2006/main" count="551" uniqueCount="102">
  <si>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</si>
  <si>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</si>
  <si>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</si>
  <si>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</si>
  <si>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</si>
  <si>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</si>
  <si>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</si>
  <si>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</si>
  <si>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</si>
  <si>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</si>
  <si>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</si>
  <si>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</si>
  <si>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</si>
  <si>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</si>
  <si>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</si>
  <si>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</si>
  <si>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</si>
  <si>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</si>
  <si>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</si>
  <si>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</si>
  <si>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</si>
  <si>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</si>
  <si>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</si>
  <si>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</si>
  <si>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</si>
  <si>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Железнодорожная 8</t>
  </si>
  <si>
    <t>итого</t>
  </si>
  <si>
    <t>Текущее и аварийное обслуживание</t>
  </si>
  <si>
    <t>499.4*1.39</t>
  </si>
  <si>
    <t>Уборка подъезда, обслуживание и уборка</t>
  </si>
  <si>
    <t>земельного участка, освещение и пр.услуги</t>
  </si>
  <si>
    <t>499.4*3.46</t>
  </si>
  <si>
    <t>Остаток</t>
  </si>
  <si>
    <t>Всего затрат</t>
  </si>
  <si>
    <t>содержание и обслуживание</t>
  </si>
  <si>
    <t>общего имущества</t>
  </si>
  <si>
    <t>1ч</t>
  </si>
  <si>
    <t>кап.ремонт</t>
  </si>
  <si>
    <t xml:space="preserve">дата 2013г </t>
  </si>
  <si>
    <t>эл.слес</t>
  </si>
  <si>
    <t>503.1*6.07</t>
  </si>
  <si>
    <t xml:space="preserve">дата 2014г </t>
  </si>
  <si>
    <t>10,01,14</t>
  </si>
  <si>
    <t>эл.монтажные работы</t>
  </si>
  <si>
    <t>ДРЛ</t>
  </si>
  <si>
    <t>шт</t>
  </si>
  <si>
    <t>07,02,14</t>
  </si>
  <si>
    <t>ЛОМ 60ВТ</t>
  </si>
  <si>
    <t>снятие за показания счетчика</t>
  </si>
  <si>
    <t>31,03,14</t>
  </si>
  <si>
    <t>замена вентиля на вводе</t>
  </si>
  <si>
    <t>ХВС</t>
  </si>
  <si>
    <t>сл.сант</t>
  </si>
  <si>
    <t>вентиль  020</t>
  </si>
  <si>
    <t>11,03,14</t>
  </si>
  <si>
    <t>частичный ремонт светильников</t>
  </si>
  <si>
    <t>30.04.2014</t>
  </si>
  <si>
    <t>503.4*6.07</t>
  </si>
  <si>
    <t>21,04,14</t>
  </si>
  <si>
    <t>работы на канализ.стояке</t>
  </si>
  <si>
    <t>26,05,14</t>
  </si>
  <si>
    <t>работы на кровле</t>
  </si>
  <si>
    <t>плотник</t>
  </si>
  <si>
    <t>вышка</t>
  </si>
  <si>
    <t>ч</t>
  </si>
  <si>
    <t>16,05,14</t>
  </si>
  <si>
    <t>демонтаж старого крагиса</t>
  </si>
  <si>
    <t>2ч</t>
  </si>
  <si>
    <t>21,05,14</t>
  </si>
  <si>
    <t>подшивка потолка крагисом</t>
  </si>
  <si>
    <t>крагис</t>
  </si>
  <si>
    <t>лист</t>
  </si>
  <si>
    <t>саморезы</t>
  </si>
  <si>
    <t>кг</t>
  </si>
  <si>
    <t>итог</t>
  </si>
  <si>
    <t>27,05,14</t>
  </si>
  <si>
    <t>13,05,14</t>
  </si>
  <si>
    <t>11,06,14</t>
  </si>
  <si>
    <t>ремонтные раоты на канализ.</t>
  </si>
  <si>
    <t>стояке</t>
  </si>
  <si>
    <t>косметический ремонт подъездов</t>
  </si>
  <si>
    <t>смета</t>
  </si>
  <si>
    <t>2,06,14</t>
  </si>
  <si>
    <t>укрепление пола в подъезде</t>
  </si>
  <si>
    <t>503.4*6.44</t>
  </si>
  <si>
    <t>21,07,14</t>
  </si>
  <si>
    <t>замена фотореле</t>
  </si>
  <si>
    <t>фотореле</t>
  </si>
  <si>
    <t>6,08,14</t>
  </si>
  <si>
    <t>503.1*6,44</t>
  </si>
  <si>
    <t>ремонт узла учета</t>
  </si>
  <si>
    <t>снято</t>
  </si>
  <si>
    <t>остаток</t>
  </si>
  <si>
    <t>замена вентиля на узле управления</t>
  </si>
  <si>
    <t>сл.сантех</t>
  </si>
  <si>
    <t>1 час</t>
  </si>
  <si>
    <t>кран шаровый    Ду 15</t>
  </si>
  <si>
    <t>замена фильтра ХВС</t>
  </si>
  <si>
    <t>сантехник</t>
  </si>
  <si>
    <t>фильтр д.25мм</t>
  </si>
  <si>
    <t xml:space="preserve">Сальдо на </t>
  </si>
  <si>
    <t>конец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</si>
</sst>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71" fontId="3" fillId="0" borderId="1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34" sqref="A34:B34"/>
    </sheetView>
  </sheetViews>
  <sheetFormatPr defaultColWidth="9.00390625" defaultRowHeight="12.75"/>
  <cols>
    <col min="1" max="1" width="16.75390625" style="0" customWidth="1"/>
    <col min="2" max="2" width="12.625" style="0" customWidth="1"/>
    <col min="3" max="3" width="14.375" style="0" customWidth="1"/>
    <col min="4" max="4" width="11.00390625" style="0" customWidth="1"/>
    <col min="5" max="5" width="16.25390625" style="0" customWidth="1"/>
    <col min="6" max="6" width="17.75390625" style="0" customWidth="1"/>
    <col min="7" max="7" width="15.25390625" style="0" customWidth="1"/>
    <col min="8" max="8" width="15.875" style="0" customWidth="1"/>
    <col min="9" max="9" width="12.125" style="0" customWidth="1"/>
    <col min="10" max="10" width="11.875" style="0" customWidth="1"/>
    <col min="11" max="11" width="11.00390625" style="0" customWidth="1"/>
    <col min="12" max="12" width="16.37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2701.75</v>
      </c>
      <c r="E5" s="12">
        <v>721.68</v>
      </c>
      <c r="F5" s="12">
        <v>413.47</v>
      </c>
      <c r="G5" s="11">
        <f>SUM(E5:F5)</f>
        <v>1135.15</v>
      </c>
      <c r="H5" s="12">
        <v>1566.6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1183.58</v>
      </c>
      <c r="E6" s="12">
        <v>316.16</v>
      </c>
      <c r="F6" s="12">
        <v>181.11</v>
      </c>
      <c r="G6" s="12">
        <f>SUM(E6:F6)</f>
        <v>497.27000000000004</v>
      </c>
      <c r="H6" s="3">
        <v>686.31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3885.33</v>
      </c>
      <c r="E7" s="12">
        <f>SUM(E5:E6)</f>
        <v>1037.84</v>
      </c>
      <c r="F7" s="12">
        <f>SUM(F5:F6)</f>
        <v>594.58</v>
      </c>
      <c r="G7" s="12">
        <f>SUM(G5:G6)</f>
        <v>1632.42</v>
      </c>
      <c r="H7" s="3">
        <f>SUM(H5:H6)</f>
        <v>2252.91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9" t="s">
        <v>12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/>
      <c r="F13" s="12" t="s">
        <v>28</v>
      </c>
      <c r="G13" s="3"/>
      <c r="H13" s="3">
        <v>694.17</v>
      </c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694.17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29</v>
      </c>
      <c r="C16" s="3"/>
      <c r="D16" s="12"/>
      <c r="E16" s="12"/>
      <c r="F16" s="12" t="s">
        <v>31</v>
      </c>
      <c r="G16" s="3"/>
      <c r="H16" s="3">
        <v>1727.92</v>
      </c>
      <c r="I16" s="3"/>
      <c r="J16" s="3"/>
      <c r="K16" s="12"/>
      <c r="L16" s="8"/>
    </row>
    <row r="17" spans="1:12" ht="12.75">
      <c r="A17" s="2"/>
      <c r="B17" s="2" t="s">
        <v>30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3">
        <v>1727.92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33</v>
      </c>
      <c r="B33">
        <v>2422.09</v>
      </c>
    </row>
    <row r="34" spans="1:2" ht="15.75">
      <c r="A34" s="20" t="s">
        <v>32</v>
      </c>
      <c r="B34" s="20">
        <v>-789.67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f>август!F5</f>
        <v>3777.79</v>
      </c>
      <c r="D5" s="12">
        <v>6127.55</v>
      </c>
      <c r="E5" s="12">
        <v>5726.89</v>
      </c>
      <c r="F5" s="12">
        <v>4178.45</v>
      </c>
      <c r="G5" s="4"/>
      <c r="H5" s="4" t="s">
        <v>37</v>
      </c>
      <c r="I5" s="11">
        <f>август!I4+713.1</f>
        <v>13481.07</v>
      </c>
      <c r="J5" s="9"/>
    </row>
    <row r="6" spans="2:10" ht="12.75">
      <c r="B6" s="2" t="s">
        <v>9</v>
      </c>
      <c r="C6" s="3">
        <f>август!F6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3777.79</v>
      </c>
      <c r="D7" s="12">
        <f>SUM(D5:D6)</f>
        <v>6127.55</v>
      </c>
      <c r="E7" s="12">
        <f>SUM(E5:E6)</f>
        <v>5726.89</v>
      </c>
      <c r="F7" s="12">
        <f>SUM(F5:F6)</f>
        <v>4178.45</v>
      </c>
      <c r="G7" s="4"/>
      <c r="H7" s="4"/>
      <c r="I7" s="11"/>
      <c r="J7" s="9"/>
    </row>
    <row r="8" spans="2:12" ht="15.75">
      <c r="B8" s="20" t="s">
        <v>32</v>
      </c>
      <c r="C8" s="32">
        <f>август!B25</f>
        <v>-17223.13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9" t="s">
        <v>38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89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3" t="s">
        <v>26</v>
      </c>
      <c r="G14" s="55">
        <f>503.1*6.44</f>
        <v>3239.9640000000004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7"/>
      <c r="C16" s="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32" t="s">
        <v>33</v>
      </c>
      <c r="B19" s="56">
        <f>G14</f>
        <v>3239.9640000000004</v>
      </c>
    </row>
    <row r="20" spans="1:2" ht="15.75">
      <c r="A20" s="20" t="s">
        <v>32</v>
      </c>
      <c r="B20" s="33">
        <f>E7+C8-B19</f>
        <v>-14736.204000000002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сентябрь!F5</f>
        <v>4178.45</v>
      </c>
      <c r="D5" s="12">
        <v>6127.55</v>
      </c>
      <c r="E5" s="12">
        <v>4477.24</v>
      </c>
      <c r="F5" s="12">
        <v>5828.76</v>
      </c>
      <c r="G5" s="4"/>
      <c r="H5" s="4" t="s">
        <v>37</v>
      </c>
      <c r="I5" s="11">
        <f>сентябрь!I5+557.66</f>
        <v>14038.73</v>
      </c>
      <c r="J5" s="9"/>
    </row>
    <row r="6" spans="2:12" ht="12.75">
      <c r="B6" s="2" t="s">
        <v>9</v>
      </c>
      <c r="C6" s="12">
        <f>сентябрь!F6</f>
        <v>0</v>
      </c>
      <c r="D6" s="12">
        <v>0</v>
      </c>
      <c r="E6" s="12">
        <v>0</v>
      </c>
      <c r="F6" s="12">
        <v>0</v>
      </c>
      <c r="G6" s="4"/>
      <c r="H6" s="4" t="s">
        <v>91</v>
      </c>
      <c r="I6" s="11">
        <v>8000</v>
      </c>
      <c r="J6" s="50" t="s">
        <v>90</v>
      </c>
      <c r="K6" s="50"/>
      <c r="L6" s="50"/>
    </row>
    <row r="7" spans="2:10" ht="12.75">
      <c r="B7" s="2" t="s">
        <v>11</v>
      </c>
      <c r="C7" s="3">
        <f>SUM(C5:C6)</f>
        <v>4178.45</v>
      </c>
      <c r="D7" s="12">
        <f>SUM(D5:D6)</f>
        <v>6127.55</v>
      </c>
      <c r="E7" s="12">
        <f>SUM(E5:E6)</f>
        <v>4477.24</v>
      </c>
      <c r="F7" s="12">
        <f>SUM(F5:F6)</f>
        <v>5828.76</v>
      </c>
      <c r="G7" s="4"/>
      <c r="H7" s="4" t="s">
        <v>92</v>
      </c>
      <c r="I7" s="11">
        <f>I5-I6</f>
        <v>6038.73</v>
      </c>
      <c r="J7" s="9"/>
    </row>
    <row r="8" spans="2:12" ht="15.75">
      <c r="B8" s="20" t="s">
        <v>32</v>
      </c>
      <c r="C8" s="33">
        <f>сентябрь!B20</f>
        <v>-14736.204000000002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89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3" t="s">
        <v>26</v>
      </c>
      <c r="G14" s="13">
        <f>503.1*6.44</f>
        <v>3239.9640000000004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28.5" customHeight="1">
      <c r="A16" s="15">
        <v>41939</v>
      </c>
      <c r="B16" s="51" t="s">
        <v>93</v>
      </c>
      <c r="C16" s="52"/>
      <c r="D16" s="12" t="s">
        <v>94</v>
      </c>
      <c r="E16" s="12"/>
      <c r="F16" s="12" t="s">
        <v>95</v>
      </c>
      <c r="G16" s="12">
        <v>579.5</v>
      </c>
      <c r="H16" s="34" t="s">
        <v>96</v>
      </c>
      <c r="I16" s="3" t="s">
        <v>45</v>
      </c>
      <c r="J16" s="3">
        <v>1</v>
      </c>
      <c r="K16" s="12">
        <v>170</v>
      </c>
      <c r="L16" s="8">
        <v>170</v>
      </c>
    </row>
    <row r="17" spans="1:12" ht="12.75">
      <c r="A17" s="2"/>
      <c r="B17" s="2"/>
      <c r="C17" s="3"/>
      <c r="D17" s="12"/>
      <c r="E17" s="12"/>
      <c r="F17" s="12"/>
      <c r="G17" s="12"/>
      <c r="H17" s="12"/>
      <c r="I17" s="3"/>
      <c r="J17" s="3"/>
      <c r="K17" s="16" t="s">
        <v>26</v>
      </c>
      <c r="L17" s="14">
        <f>L16</f>
        <v>170</v>
      </c>
    </row>
    <row r="19" spans="1:2" ht="12.75">
      <c r="A19" s="32" t="s">
        <v>33</v>
      </c>
      <c r="B19" s="33">
        <f>G14+L17</f>
        <v>3409.9640000000004</v>
      </c>
    </row>
    <row r="20" spans="1:2" ht="15.75">
      <c r="A20" s="20" t="s">
        <v>32</v>
      </c>
      <c r="B20" s="33">
        <f>E7+C8-B19</f>
        <v>-13668.928000000002</v>
      </c>
    </row>
  </sheetData>
  <sheetProtection/>
  <mergeCells count="6">
    <mergeCell ref="A10:A11"/>
    <mergeCell ref="B10:C11"/>
    <mergeCell ref="D10:G10"/>
    <mergeCell ref="H10:L10"/>
    <mergeCell ref="J6:L6"/>
    <mergeCell ref="B16:C1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октябрь!F5</f>
        <v>5828.76</v>
      </c>
      <c r="D5" s="12">
        <v>6127.55</v>
      </c>
      <c r="E5" s="12">
        <v>5874.77</v>
      </c>
      <c r="F5" s="12">
        <v>6081.54</v>
      </c>
      <c r="G5" s="4"/>
      <c r="H5" s="4" t="s">
        <v>37</v>
      </c>
      <c r="I5" s="11">
        <f>октябрь!I7+725.64</f>
        <v>6764.37</v>
      </c>
      <c r="J5" s="9"/>
    </row>
    <row r="6" spans="2:10" ht="12.75">
      <c r="B6" s="2" t="s">
        <v>9</v>
      </c>
      <c r="C6" s="12">
        <f>октябрь!F6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5828.76</v>
      </c>
      <c r="D7" s="12">
        <f>SUM(D5:D6)</f>
        <v>6127.55</v>
      </c>
      <c r="E7" s="12">
        <f>SUM(E5:E6)</f>
        <v>5874.77</v>
      </c>
      <c r="F7" s="12">
        <f>SUM(F5:F6)</f>
        <v>6081.54</v>
      </c>
      <c r="G7" s="4"/>
      <c r="H7" s="4"/>
      <c r="I7" s="11"/>
      <c r="J7" s="9"/>
    </row>
    <row r="8" spans="2:12" ht="15.75">
      <c r="B8" s="20" t="s">
        <v>32</v>
      </c>
      <c r="C8" s="33">
        <f>октябрь!B20</f>
        <v>-13668.928000000002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89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3" t="s">
        <v>26</v>
      </c>
      <c r="G14" s="13">
        <f>503.1*6.44</f>
        <v>3239.9640000000004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7"/>
      <c r="C16" s="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32" t="s">
        <v>33</v>
      </c>
      <c r="B19" s="32">
        <f>G14</f>
        <v>3239.9640000000004</v>
      </c>
    </row>
    <row r="20" spans="1:2" ht="15.75">
      <c r="A20" s="20" t="s">
        <v>32</v>
      </c>
      <c r="B20" s="33">
        <f>E7+C8-B19</f>
        <v>-11034.122000000001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2.25390625" style="0" customWidth="1"/>
    <col min="2" max="2" width="10.875" style="0" customWidth="1"/>
    <col min="3" max="3" width="13.00390625" style="0" customWidth="1"/>
    <col min="4" max="4" width="10.25390625" style="9" customWidth="1"/>
    <col min="5" max="5" width="10.625" style="9" customWidth="1"/>
    <col min="6" max="6" width="12.00390625" style="9" customWidth="1"/>
    <col min="7" max="7" width="12.25390625" style="9" customWidth="1"/>
    <col min="8" max="8" width="13.375" style="9" customWidth="1"/>
    <col min="10" max="10" width="9.75390625" style="0" customWidth="1"/>
    <col min="11" max="11" width="10.25390625" style="0" customWidth="1"/>
    <col min="12" max="12" width="12.25390625" style="0" customWidth="1"/>
  </cols>
  <sheetData>
    <row r="1" spans="1:12" ht="20.25" customHeight="1">
      <c r="A1" s="1"/>
      <c r="C1" s="4"/>
      <c r="D1" s="11"/>
      <c r="E1" s="11"/>
      <c r="F1" s="5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100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101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ноябрь!F5</f>
        <v>6081.54</v>
      </c>
      <c r="D5" s="12">
        <v>6127.55</v>
      </c>
      <c r="E5" s="12">
        <v>10960.52</v>
      </c>
      <c r="F5" s="12">
        <f>C5+D5-E5</f>
        <v>1248.5699999999997</v>
      </c>
      <c r="G5" s="4"/>
      <c r="H5" s="4" t="s">
        <v>37</v>
      </c>
      <c r="I5" s="11">
        <f>ноябрь!I5+749.68</f>
        <v>7514.05</v>
      </c>
      <c r="J5" s="9"/>
    </row>
    <row r="6" spans="2:10" ht="12.75">
      <c r="B6" s="2" t="s">
        <v>9</v>
      </c>
      <c r="C6" s="12">
        <f>ноябрь!F6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6081.54</v>
      </c>
      <c r="D7" s="12">
        <f>SUM(D5:D6)</f>
        <v>6127.55</v>
      </c>
      <c r="E7" s="12">
        <f>SUM(E5:E6)</f>
        <v>10960.52</v>
      </c>
      <c r="F7" s="12">
        <f>SUM(F5:F6)</f>
        <v>1248.5699999999997</v>
      </c>
      <c r="G7" s="4"/>
      <c r="H7" s="4"/>
      <c r="I7" s="11"/>
      <c r="J7" s="9"/>
    </row>
    <row r="8" spans="2:12" ht="15.75">
      <c r="B8" s="20" t="s">
        <v>32</v>
      </c>
      <c r="C8" s="33">
        <f>ноябрь!B20</f>
        <v>-11034.122000000001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7" customHeight="1">
      <c r="A11" s="40"/>
      <c r="B11" s="43"/>
      <c r="C11" s="44"/>
      <c r="D11" s="12" t="s">
        <v>15</v>
      </c>
      <c r="E11" s="37" t="s">
        <v>16</v>
      </c>
      <c r="F11" s="37" t="s">
        <v>17</v>
      </c>
      <c r="G11" s="37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38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89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3" t="s">
        <v>26</v>
      </c>
      <c r="G14" s="13">
        <f>503.1*6.44</f>
        <v>3239.9640000000004</v>
      </c>
      <c r="I14" s="3"/>
      <c r="J14" s="3"/>
      <c r="K14" s="12"/>
      <c r="L14" s="8"/>
    </row>
    <row r="15" spans="1:12" ht="12.75">
      <c r="A15" s="2"/>
      <c r="B15" s="7"/>
      <c r="C15" s="1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5">
        <v>41975</v>
      </c>
      <c r="B16" s="53" t="s">
        <v>97</v>
      </c>
      <c r="C16" s="54"/>
      <c r="D16" s="12" t="s">
        <v>98</v>
      </c>
      <c r="E16" s="12">
        <v>579.5</v>
      </c>
      <c r="F16" s="36">
        <v>1</v>
      </c>
      <c r="G16" s="16">
        <f>F16*E16</f>
        <v>579.5</v>
      </c>
      <c r="H16" s="12" t="s">
        <v>99</v>
      </c>
      <c r="I16" s="3" t="s">
        <v>45</v>
      </c>
      <c r="J16" s="3">
        <v>1</v>
      </c>
      <c r="K16" s="12">
        <v>295</v>
      </c>
      <c r="L16" s="8">
        <f>K16*J16</f>
        <v>295</v>
      </c>
    </row>
    <row r="17" spans="1:12" ht="12.75">
      <c r="A17" s="15"/>
      <c r="B17" s="35"/>
      <c r="C17" s="35"/>
      <c r="D17" s="12"/>
      <c r="E17" s="12"/>
      <c r="F17" s="12"/>
      <c r="G17" s="12"/>
      <c r="H17" s="12"/>
      <c r="I17" s="3"/>
      <c r="J17" s="3"/>
      <c r="K17" s="16" t="s">
        <v>26</v>
      </c>
      <c r="L17" s="14">
        <f>L16</f>
        <v>295</v>
      </c>
    </row>
    <row r="18" spans="1:12" ht="12.75">
      <c r="A18" s="15"/>
      <c r="B18" s="35"/>
      <c r="C18" s="35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15"/>
      <c r="B19" s="35"/>
      <c r="C19" s="35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7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2.75">
      <c r="A22" s="32" t="s">
        <v>33</v>
      </c>
      <c r="B22" s="33">
        <f>G14+G16+L17</f>
        <v>4114.464</v>
      </c>
    </row>
    <row r="23" spans="1:2" ht="15.75">
      <c r="A23" s="20" t="s">
        <v>32</v>
      </c>
      <c r="B23" s="33">
        <f>E7+C8-B22</f>
        <v>-4188.066000000001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19" sqref="B19:F19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1.2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2486.28</v>
      </c>
      <c r="D5" s="12">
        <v>5775.78</v>
      </c>
      <c r="E5" s="12">
        <v>4248.81</v>
      </c>
      <c r="F5" s="12">
        <v>4013.25</v>
      </c>
      <c r="G5" s="4"/>
      <c r="H5" s="4" t="s">
        <v>37</v>
      </c>
      <c r="I5" s="11">
        <v>7524.09</v>
      </c>
      <c r="J5" s="9"/>
    </row>
    <row r="6" spans="2:10" ht="12.75">
      <c r="B6" s="2" t="s">
        <v>9</v>
      </c>
      <c r="C6" s="12">
        <v>0</v>
      </c>
      <c r="D6" s="12">
        <v>0</v>
      </c>
      <c r="E6" s="12">
        <v>0.02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2486.28</v>
      </c>
      <c r="D7" s="12">
        <f>SUM(D5:D6)</f>
        <v>5775.78</v>
      </c>
      <c r="E7" s="12">
        <f>SUM(E5:E6)</f>
        <v>4248.830000000001</v>
      </c>
      <c r="F7" s="3">
        <f>SUM(F5:F6)</f>
        <v>4013.25</v>
      </c>
      <c r="G7" s="4"/>
      <c r="H7" s="4"/>
      <c r="I7" s="11"/>
      <c r="J7" s="9"/>
    </row>
    <row r="8" spans="2:12" ht="15.75">
      <c r="B8" s="20" t="s">
        <v>32</v>
      </c>
      <c r="C8">
        <v>116326.48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48"/>
      <c r="C12" s="49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40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2"/>
      <c r="G15" s="13"/>
      <c r="H15" s="13"/>
      <c r="I15" s="3"/>
      <c r="J15" s="3"/>
      <c r="K15" s="12"/>
      <c r="L15" s="8"/>
    </row>
    <row r="16" spans="1:12" ht="12.75">
      <c r="A16" s="2" t="s">
        <v>42</v>
      </c>
      <c r="B16" s="19" t="s">
        <v>43</v>
      </c>
      <c r="C16" s="19"/>
      <c r="D16" s="12" t="s">
        <v>39</v>
      </c>
      <c r="E16" s="12"/>
      <c r="F16" s="16" t="s">
        <v>36</v>
      </c>
      <c r="G16" s="13">
        <v>523.62</v>
      </c>
      <c r="H16" s="27" t="s">
        <v>44</v>
      </c>
      <c r="I16" s="3" t="s">
        <v>45</v>
      </c>
      <c r="J16" s="3">
        <v>1</v>
      </c>
      <c r="K16" s="12">
        <v>270.75</v>
      </c>
      <c r="L16" s="8">
        <v>270.75</v>
      </c>
    </row>
    <row r="17" spans="1:12" ht="12.75">
      <c r="A17" s="2"/>
      <c r="B17" s="19"/>
      <c r="C17" s="19"/>
      <c r="D17" s="12" t="s">
        <v>39</v>
      </c>
      <c r="E17" s="12"/>
      <c r="F17" s="12"/>
      <c r="G17" s="13"/>
      <c r="H17" s="13"/>
      <c r="I17" s="3"/>
      <c r="J17" s="3"/>
      <c r="K17" s="16" t="s">
        <v>26</v>
      </c>
      <c r="L17" s="14">
        <v>270.75</v>
      </c>
    </row>
    <row r="18" spans="1:12" ht="12.75">
      <c r="A18" s="2"/>
      <c r="B18" s="19"/>
      <c r="C18" s="19"/>
      <c r="D18" s="12"/>
      <c r="E18" s="12"/>
      <c r="F18" s="12"/>
      <c r="G18" s="13"/>
      <c r="H18" s="13"/>
      <c r="I18" s="3"/>
      <c r="J18" s="3"/>
      <c r="K18" s="12"/>
      <c r="L18" s="8"/>
    </row>
    <row r="19" spans="1:12" ht="12.75">
      <c r="A19" s="2"/>
      <c r="B19" s="19" t="s">
        <v>48</v>
      </c>
      <c r="C19" s="19"/>
      <c r="D19" s="12"/>
      <c r="E19" s="16" t="s">
        <v>26</v>
      </c>
      <c r="F19" s="16">
        <v>500</v>
      </c>
      <c r="G19" s="13"/>
      <c r="H19" s="13"/>
      <c r="I19" s="3"/>
      <c r="J19" s="3"/>
      <c r="K19" s="12"/>
      <c r="L19" s="8"/>
    </row>
    <row r="20" spans="1:12" ht="12.75">
      <c r="A20" s="2"/>
      <c r="B20" s="19"/>
      <c r="C20" s="19"/>
      <c r="D20" s="12"/>
      <c r="E20" s="12"/>
      <c r="F20" s="12"/>
      <c r="G20" s="13"/>
      <c r="H20" s="1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13"/>
      <c r="D23" s="12"/>
      <c r="E23" s="12"/>
      <c r="F23" s="12"/>
      <c r="G23" s="3"/>
      <c r="H23" s="3"/>
      <c r="I23" s="3"/>
      <c r="J23" s="3"/>
      <c r="K23" s="12"/>
      <c r="L23" s="14"/>
    </row>
    <row r="25" spans="1:2" ht="12.75">
      <c r="A25" t="s">
        <v>33</v>
      </c>
      <c r="B25">
        <v>4348.19</v>
      </c>
    </row>
    <row r="26" spans="1:2" ht="15">
      <c r="A26" s="28" t="s">
        <v>32</v>
      </c>
      <c r="B26" s="29">
        <v>116227.12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6" sqref="B16:D17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4013.25</v>
      </c>
      <c r="D5" s="12">
        <v>5775.78</v>
      </c>
      <c r="E5" s="12">
        <v>3766.31</v>
      </c>
      <c r="F5" s="3">
        <v>6022.72</v>
      </c>
      <c r="G5" s="4"/>
      <c r="H5" s="4" t="s">
        <v>37</v>
      </c>
      <c r="I5" s="11">
        <v>7990.22</v>
      </c>
      <c r="J5" s="9"/>
    </row>
    <row r="6" spans="2:10" ht="12.75">
      <c r="B6" s="2" t="s">
        <v>9</v>
      </c>
      <c r="C6" s="3"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4013.25</v>
      </c>
      <c r="D7" s="12">
        <f>SUM(D5:D6)</f>
        <v>5775.78</v>
      </c>
      <c r="E7" s="12">
        <f>SUM(E5:E6)</f>
        <v>3766.31</v>
      </c>
      <c r="F7" s="3">
        <f>SUM(F5:F6)</f>
        <v>6022.72</v>
      </c>
      <c r="G7" s="4"/>
      <c r="H7" s="4"/>
      <c r="I7" s="11"/>
      <c r="J7" s="9"/>
    </row>
    <row r="8" spans="2:12" ht="15.75">
      <c r="B8" s="20" t="s">
        <v>32</v>
      </c>
      <c r="C8" s="29">
        <v>116227.12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40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46</v>
      </c>
      <c r="B16" s="19" t="s">
        <v>43</v>
      </c>
      <c r="C16" s="19"/>
      <c r="D16" s="12" t="s">
        <v>39</v>
      </c>
      <c r="E16" s="12"/>
      <c r="F16" s="16">
        <v>0.2</v>
      </c>
      <c r="G16" s="13">
        <v>174.54</v>
      </c>
      <c r="H16" s="3" t="s">
        <v>47</v>
      </c>
      <c r="I16" s="3" t="s">
        <v>45</v>
      </c>
      <c r="J16" s="3">
        <v>2</v>
      </c>
      <c r="K16" s="12">
        <v>11</v>
      </c>
      <c r="L16" s="8">
        <v>22</v>
      </c>
    </row>
    <row r="17" spans="1:12" ht="12.75">
      <c r="A17" s="2"/>
      <c r="B17" s="19"/>
      <c r="C17" s="19"/>
      <c r="D17" s="12" t="s">
        <v>39</v>
      </c>
      <c r="E17" s="12"/>
      <c r="F17" s="12"/>
      <c r="G17" s="13"/>
      <c r="H17" s="13"/>
      <c r="I17" s="3"/>
      <c r="J17" s="3"/>
      <c r="K17" s="16" t="s">
        <v>26</v>
      </c>
      <c r="L17" s="14">
        <v>22</v>
      </c>
    </row>
    <row r="18" spans="1:12" ht="12.75">
      <c r="A18" s="2"/>
      <c r="B18" s="7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19" t="s">
        <v>48</v>
      </c>
      <c r="C19" s="19"/>
      <c r="D19" s="12"/>
      <c r="E19" s="16" t="s">
        <v>26</v>
      </c>
      <c r="F19" s="16">
        <v>500</v>
      </c>
      <c r="G19" s="3"/>
      <c r="H19" s="3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33</v>
      </c>
      <c r="B23">
        <v>3750.36</v>
      </c>
    </row>
    <row r="24" spans="1:2" ht="15.75">
      <c r="A24" s="20" t="s">
        <v>32</v>
      </c>
      <c r="B24" s="20">
        <v>116243.07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1" sqref="B21:L22"/>
    </sheetView>
  </sheetViews>
  <sheetFormatPr defaultColWidth="9.00390625" defaultRowHeight="12.75"/>
  <cols>
    <col min="1" max="1" width="15.625" style="0" customWidth="1"/>
    <col min="2" max="2" width="12.00390625" style="0" customWidth="1"/>
    <col min="3" max="3" width="17.00390625" style="4" customWidth="1"/>
    <col min="4" max="4" width="13.25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25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6022.72</v>
      </c>
      <c r="D5" s="12">
        <v>5779.42</v>
      </c>
      <c r="E5" s="12">
        <v>7569.13</v>
      </c>
      <c r="F5" s="3">
        <v>4233.01</v>
      </c>
      <c r="H5" s="4" t="s">
        <v>37</v>
      </c>
      <c r="I5" s="11">
        <v>8909.56</v>
      </c>
      <c r="J5" s="9"/>
      <c r="K5"/>
      <c r="L5"/>
    </row>
    <row r="6" spans="2:12" ht="12.75">
      <c r="B6" s="2" t="s">
        <v>9</v>
      </c>
      <c r="C6" s="12">
        <v>0</v>
      </c>
      <c r="D6" s="12">
        <v>0</v>
      </c>
      <c r="E6" s="12">
        <v>0</v>
      </c>
      <c r="F6" s="3">
        <v>0</v>
      </c>
      <c r="I6" s="11"/>
      <c r="J6" s="9"/>
      <c r="K6"/>
      <c r="L6"/>
    </row>
    <row r="7" spans="2:12" ht="12.75">
      <c r="B7" s="2" t="s">
        <v>11</v>
      </c>
      <c r="C7" s="3">
        <f>SUM(C5:C6)</f>
        <v>6022.72</v>
      </c>
      <c r="D7" s="12">
        <f>SUM(D5:D6)</f>
        <v>5779.42</v>
      </c>
      <c r="E7" s="12">
        <f>SUM(E5:E6)</f>
        <v>7569.13</v>
      </c>
      <c r="F7" s="12">
        <f>SUM(F5:F6)</f>
        <v>4233.01</v>
      </c>
      <c r="I7" s="11"/>
      <c r="J7" s="9"/>
      <c r="K7"/>
      <c r="L7"/>
    </row>
    <row r="8" spans="2:3" ht="15.75">
      <c r="B8" s="20" t="s">
        <v>32</v>
      </c>
      <c r="C8" s="20">
        <v>116243.07</v>
      </c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40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19" t="s">
        <v>48</v>
      </c>
      <c r="C16" s="19"/>
      <c r="D16" s="12"/>
      <c r="E16" s="16" t="s">
        <v>26</v>
      </c>
      <c r="F16" s="16">
        <v>500</v>
      </c>
      <c r="G16" s="3"/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6"/>
      <c r="F17" s="16"/>
      <c r="G17" s="3"/>
      <c r="H17" s="3"/>
      <c r="I17" s="3"/>
      <c r="J17" s="3"/>
      <c r="K17" s="12"/>
      <c r="L17" s="8"/>
    </row>
    <row r="18" spans="1:12" ht="12.75">
      <c r="A18" s="2" t="s">
        <v>49</v>
      </c>
      <c r="B18" s="19" t="s">
        <v>50</v>
      </c>
      <c r="C18" s="19"/>
      <c r="D18" s="12" t="s">
        <v>52</v>
      </c>
      <c r="E18" s="16"/>
      <c r="F18" s="16" t="s">
        <v>36</v>
      </c>
      <c r="G18" s="13">
        <v>1159</v>
      </c>
      <c r="H18" s="3" t="s">
        <v>53</v>
      </c>
      <c r="I18" s="3" t="s">
        <v>45</v>
      </c>
      <c r="J18" s="3">
        <v>1</v>
      </c>
      <c r="K18" s="12">
        <v>210</v>
      </c>
      <c r="L18" s="8">
        <v>210</v>
      </c>
    </row>
    <row r="19" spans="1:12" ht="12.75">
      <c r="A19" s="2"/>
      <c r="B19" s="2" t="s">
        <v>51</v>
      </c>
      <c r="C19" s="3"/>
      <c r="D19" s="12" t="s">
        <v>52</v>
      </c>
      <c r="E19" s="12"/>
      <c r="F19" s="12"/>
      <c r="G19" s="3"/>
      <c r="H19" s="3"/>
      <c r="I19" s="3"/>
      <c r="J19" s="3"/>
      <c r="K19" s="16" t="s">
        <v>26</v>
      </c>
      <c r="L19" s="14">
        <v>210</v>
      </c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6"/>
      <c r="L20" s="14"/>
    </row>
    <row r="21" spans="1:12" ht="12.75">
      <c r="A21" s="2" t="s">
        <v>54</v>
      </c>
      <c r="B21" s="2" t="s">
        <v>55</v>
      </c>
      <c r="C21" s="3"/>
      <c r="D21" s="12" t="s">
        <v>39</v>
      </c>
      <c r="E21" s="12"/>
      <c r="F21" s="16">
        <v>0.2</v>
      </c>
      <c r="G21" s="13">
        <v>353</v>
      </c>
      <c r="H21" s="3" t="s">
        <v>47</v>
      </c>
      <c r="I21" s="3" t="s">
        <v>45</v>
      </c>
      <c r="J21" s="3">
        <v>3</v>
      </c>
      <c r="K21" s="30">
        <v>12</v>
      </c>
      <c r="L21" s="31">
        <v>36</v>
      </c>
    </row>
    <row r="22" spans="1:12" ht="12.75">
      <c r="A22" s="2"/>
      <c r="B22" s="2"/>
      <c r="C22" s="3"/>
      <c r="D22" s="12" t="s">
        <v>39</v>
      </c>
      <c r="E22" s="12"/>
      <c r="F22" s="12"/>
      <c r="G22" s="3"/>
      <c r="H22" s="3"/>
      <c r="I22" s="3"/>
      <c r="J22" s="3"/>
      <c r="K22" s="16" t="s">
        <v>26</v>
      </c>
      <c r="L22" s="14">
        <v>36</v>
      </c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2"/>
      <c r="B26" s="22"/>
      <c r="C26" s="23"/>
      <c r="D26" s="24"/>
      <c r="E26" s="24"/>
      <c r="F26" s="24"/>
      <c r="G26" s="23"/>
      <c r="H26" s="23"/>
      <c r="I26" s="23"/>
      <c r="J26" s="23"/>
      <c r="K26" s="24"/>
      <c r="L26" s="25"/>
    </row>
    <row r="27" spans="1:2" ht="15.75" customHeight="1">
      <c r="A27" t="s">
        <v>33</v>
      </c>
      <c r="B27">
        <v>5311.82</v>
      </c>
    </row>
    <row r="28" spans="1:2" ht="17.25" customHeight="1">
      <c r="A28" s="20" t="s">
        <v>32</v>
      </c>
      <c r="B28" s="21">
        <v>118500.38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6" t="s">
        <v>56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4233.01</v>
      </c>
      <c r="D5" s="12">
        <v>5779.42</v>
      </c>
      <c r="E5" s="3">
        <v>5775.71</v>
      </c>
      <c r="F5" s="12">
        <v>4236.72</v>
      </c>
      <c r="G5" s="4"/>
      <c r="H5" s="4" t="s">
        <v>37</v>
      </c>
      <c r="I5" s="11">
        <v>9664.2</v>
      </c>
      <c r="J5" s="9"/>
    </row>
    <row r="6" spans="2:10" ht="12.75">
      <c r="B6" s="2" t="s">
        <v>9</v>
      </c>
      <c r="C6" s="3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4233.01</v>
      </c>
      <c r="D7" s="12">
        <f>SUM(D5:D6)</f>
        <v>5779.42</v>
      </c>
      <c r="E7" s="3">
        <f>SUM(E5:E6)</f>
        <v>5775.71</v>
      </c>
      <c r="F7" s="12">
        <f>SUM(F5:F6)</f>
        <v>4236.72</v>
      </c>
      <c r="G7" s="4"/>
      <c r="H7" s="4"/>
      <c r="I7" s="11"/>
      <c r="J7" s="9"/>
    </row>
    <row r="8" spans="2:12" ht="15.75">
      <c r="B8" s="20" t="s">
        <v>32</v>
      </c>
      <c r="C8" s="21">
        <v>118500.38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57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3055.64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19" t="s">
        <v>48</v>
      </c>
      <c r="C16" s="19"/>
      <c r="D16" s="12"/>
      <c r="E16" s="16" t="s">
        <v>26</v>
      </c>
      <c r="F16" s="16">
        <v>500</v>
      </c>
      <c r="G16" s="3"/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6"/>
      <c r="F17" s="16"/>
      <c r="G17" s="3"/>
      <c r="H17" s="3"/>
      <c r="I17" s="3"/>
      <c r="J17" s="3"/>
      <c r="K17" s="12"/>
      <c r="L17" s="8"/>
    </row>
    <row r="18" spans="1:12" ht="12.75">
      <c r="A18" s="2" t="s">
        <v>58</v>
      </c>
      <c r="B18" s="19" t="s">
        <v>59</v>
      </c>
      <c r="C18" s="19"/>
      <c r="D18" s="12" t="s">
        <v>52</v>
      </c>
      <c r="E18" s="16"/>
      <c r="F18" s="16" t="s">
        <v>36</v>
      </c>
      <c r="G18" s="16">
        <v>1159</v>
      </c>
      <c r="H18" s="3"/>
      <c r="I18" s="3"/>
      <c r="J18" s="3"/>
      <c r="K18" s="12"/>
      <c r="L18" s="8"/>
    </row>
    <row r="19" spans="1:12" ht="12.75">
      <c r="A19" s="2"/>
      <c r="B19" s="19"/>
      <c r="C19" s="19"/>
      <c r="D19" s="12" t="s">
        <v>52</v>
      </c>
      <c r="E19" s="16"/>
      <c r="F19" s="16"/>
      <c r="G19" s="3"/>
      <c r="H19" s="3"/>
      <c r="I19" s="3"/>
      <c r="J19" s="3"/>
      <c r="K19" s="12"/>
      <c r="L19" s="8"/>
    </row>
    <row r="20" spans="1:12" ht="12.75">
      <c r="A20" s="2"/>
      <c r="B20" s="19"/>
      <c r="C20" s="19"/>
      <c r="D20" s="12"/>
      <c r="E20" s="16"/>
      <c r="F20" s="16"/>
      <c r="G20" s="3"/>
      <c r="H20" s="3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2"/>
      <c r="G22" s="3"/>
      <c r="H22" s="12"/>
      <c r="I22" s="3"/>
      <c r="J22" s="3"/>
      <c r="K22" s="12"/>
      <c r="L22" s="8"/>
    </row>
    <row r="24" spans="1:2" ht="12.75">
      <c r="A24" t="s">
        <v>33</v>
      </c>
      <c r="B24">
        <v>4714.64</v>
      </c>
    </row>
    <row r="25" spans="1:2" ht="15.75">
      <c r="A25" s="20" t="s">
        <v>32</v>
      </c>
      <c r="B25" s="21">
        <v>119561.45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6" sqref="B16:F16"/>
    </sheetView>
  </sheetViews>
  <sheetFormatPr defaultColWidth="9.00390625" defaultRowHeight="12.75"/>
  <cols>
    <col min="1" max="1" width="13.75390625" style="0" customWidth="1"/>
    <col min="2" max="2" width="13.875" style="0" customWidth="1"/>
    <col min="3" max="3" width="16.75390625" style="0" customWidth="1"/>
    <col min="4" max="4" width="12.75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4236.72</v>
      </c>
      <c r="D5" s="12">
        <v>5779.42</v>
      </c>
      <c r="E5" s="3">
        <v>3723.06</v>
      </c>
      <c r="F5" s="12">
        <v>6293.08</v>
      </c>
      <c r="G5" s="4"/>
      <c r="H5" s="4" t="s">
        <v>37</v>
      </c>
      <c r="I5" s="11">
        <v>10126.53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4236.72</v>
      </c>
      <c r="D7" s="12">
        <f>SUM(D5:D6)</f>
        <v>5779.42</v>
      </c>
      <c r="E7" s="3">
        <f>SUM(E5:E6)</f>
        <v>3723.06</v>
      </c>
      <c r="F7" s="12">
        <f>SUM(F5:F6)</f>
        <v>6293.08</v>
      </c>
      <c r="G7" s="4"/>
      <c r="H7" s="4"/>
      <c r="I7" s="11"/>
      <c r="J7" s="9"/>
    </row>
    <row r="8" spans="2:12" ht="15.75">
      <c r="B8" s="20" t="s">
        <v>32</v>
      </c>
      <c r="C8" s="21">
        <v>119561.45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57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3055.64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19" t="s">
        <v>48</v>
      </c>
      <c r="C16" s="19"/>
      <c r="D16" s="12"/>
      <c r="E16" s="16" t="s">
        <v>26</v>
      </c>
      <c r="F16" s="16">
        <v>500</v>
      </c>
      <c r="G16" s="3"/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6"/>
      <c r="F17" s="16"/>
      <c r="G17" s="3"/>
      <c r="H17" s="3"/>
      <c r="I17" s="3"/>
      <c r="J17" s="3"/>
      <c r="K17" s="12"/>
      <c r="L17" s="8"/>
    </row>
    <row r="18" spans="1:12" ht="12.75">
      <c r="A18" s="2" t="s">
        <v>60</v>
      </c>
      <c r="B18" s="19" t="s">
        <v>61</v>
      </c>
      <c r="C18" s="19"/>
      <c r="D18" s="12" t="s">
        <v>62</v>
      </c>
      <c r="E18" s="16"/>
      <c r="F18" s="16" t="s">
        <v>36</v>
      </c>
      <c r="G18" s="13">
        <v>1581</v>
      </c>
      <c r="H18" s="3" t="s">
        <v>63</v>
      </c>
      <c r="I18" s="3" t="s">
        <v>64</v>
      </c>
      <c r="J18" s="3">
        <v>1</v>
      </c>
      <c r="K18" s="12">
        <v>1166</v>
      </c>
      <c r="L18" s="8">
        <v>1166</v>
      </c>
    </row>
    <row r="19" spans="1:12" ht="12.75">
      <c r="A19" s="2"/>
      <c r="B19" s="19"/>
      <c r="C19" s="19"/>
      <c r="D19" s="12" t="s">
        <v>62</v>
      </c>
      <c r="E19" s="16"/>
      <c r="F19" s="16"/>
      <c r="G19" s="3"/>
      <c r="H19" s="3"/>
      <c r="I19" s="3"/>
      <c r="J19" s="3"/>
      <c r="K19" s="16" t="s">
        <v>26</v>
      </c>
      <c r="L19" s="14">
        <v>1166</v>
      </c>
    </row>
    <row r="20" spans="1:12" ht="12.75">
      <c r="A20" s="2"/>
      <c r="B20" s="19"/>
      <c r="C20" s="19"/>
      <c r="D20" s="12"/>
      <c r="E20" s="16"/>
      <c r="F20" s="16"/>
      <c r="G20" s="3"/>
      <c r="H20" s="3"/>
      <c r="I20" s="3"/>
      <c r="J20" s="3"/>
      <c r="K20" s="12"/>
      <c r="L20" s="8"/>
    </row>
    <row r="21" spans="1:12" ht="12.75">
      <c r="A21" s="2" t="s">
        <v>65</v>
      </c>
      <c r="B21" s="19" t="s">
        <v>66</v>
      </c>
      <c r="C21" s="19"/>
      <c r="D21" s="12" t="s">
        <v>62</v>
      </c>
      <c r="E21" s="16"/>
      <c r="F21" s="16" t="s">
        <v>67</v>
      </c>
      <c r="G21" s="13">
        <v>2499</v>
      </c>
      <c r="H21" s="3"/>
      <c r="I21" s="3"/>
      <c r="J21" s="3"/>
      <c r="K21" s="12"/>
      <c r="L21" s="8"/>
    </row>
    <row r="22" spans="1:12" ht="12.75">
      <c r="A22" s="2"/>
      <c r="B22" s="19"/>
      <c r="C22" s="19"/>
      <c r="D22" s="12" t="s">
        <v>62</v>
      </c>
      <c r="E22" s="16"/>
      <c r="F22" s="16"/>
      <c r="G22" s="3"/>
      <c r="H22" s="3"/>
      <c r="I22" s="3"/>
      <c r="J22" s="3"/>
      <c r="K22" s="12"/>
      <c r="L22" s="8"/>
    </row>
    <row r="23" spans="1:12" ht="12.75">
      <c r="A23" s="2"/>
      <c r="B23" s="19"/>
      <c r="C23" s="19"/>
      <c r="D23" s="12"/>
      <c r="E23" s="16"/>
      <c r="F23" s="16"/>
      <c r="G23" s="3"/>
      <c r="H23" s="3"/>
      <c r="I23" s="3"/>
      <c r="J23" s="3"/>
      <c r="K23" s="12"/>
      <c r="L23" s="8"/>
    </row>
    <row r="24" spans="1:12" ht="12.75">
      <c r="A24" s="2" t="s">
        <v>68</v>
      </c>
      <c r="B24" s="19" t="s">
        <v>69</v>
      </c>
      <c r="C24" s="19"/>
      <c r="D24" s="12" t="s">
        <v>62</v>
      </c>
      <c r="E24" s="16"/>
      <c r="F24" s="16" t="s">
        <v>67</v>
      </c>
      <c r="G24" s="13">
        <v>2499</v>
      </c>
      <c r="H24" s="3" t="s">
        <v>70</v>
      </c>
      <c r="I24" s="3" t="s">
        <v>71</v>
      </c>
      <c r="J24" s="3">
        <v>4</v>
      </c>
      <c r="K24" s="12">
        <v>241</v>
      </c>
      <c r="L24" s="8">
        <v>964</v>
      </c>
    </row>
    <row r="25" spans="1:12" ht="12.75">
      <c r="A25" s="2"/>
      <c r="B25" s="19"/>
      <c r="C25" s="19"/>
      <c r="D25" s="12" t="s">
        <v>62</v>
      </c>
      <c r="E25" s="16"/>
      <c r="F25" s="16"/>
      <c r="G25" s="3"/>
      <c r="H25" s="3" t="s">
        <v>72</v>
      </c>
      <c r="I25" s="3" t="s">
        <v>73</v>
      </c>
      <c r="J25" s="3">
        <v>64</v>
      </c>
      <c r="K25" s="12">
        <v>1.25</v>
      </c>
      <c r="L25" s="8">
        <v>80</v>
      </c>
    </row>
    <row r="26" spans="1:12" ht="12.75">
      <c r="A26" s="2"/>
      <c r="B26" s="19"/>
      <c r="C26" s="19"/>
      <c r="D26" s="12"/>
      <c r="E26" s="16"/>
      <c r="F26" s="16"/>
      <c r="G26" s="3"/>
      <c r="H26" s="3"/>
      <c r="I26" s="3"/>
      <c r="J26" s="3"/>
      <c r="K26" s="16" t="s">
        <v>74</v>
      </c>
      <c r="L26" s="14">
        <f>SUM(L24:L25)</f>
        <v>1044</v>
      </c>
    </row>
    <row r="27" spans="1:12" ht="12.75">
      <c r="A27" s="2"/>
      <c r="B27" s="19"/>
      <c r="C27" s="19"/>
      <c r="D27" s="12"/>
      <c r="E27" s="16"/>
      <c r="F27" s="16"/>
      <c r="G27" s="3"/>
      <c r="H27" s="3"/>
      <c r="I27" s="3"/>
      <c r="J27" s="3"/>
      <c r="K27" s="16"/>
      <c r="L27" s="14"/>
    </row>
    <row r="28" spans="1:12" ht="12.75">
      <c r="A28" s="2" t="s">
        <v>75</v>
      </c>
      <c r="B28" s="2" t="s">
        <v>55</v>
      </c>
      <c r="C28" s="3"/>
      <c r="D28" s="12" t="s">
        <v>39</v>
      </c>
      <c r="E28" s="12"/>
      <c r="F28" s="16">
        <v>0.2</v>
      </c>
      <c r="G28" s="13">
        <v>353</v>
      </c>
      <c r="H28" s="3" t="s">
        <v>47</v>
      </c>
      <c r="I28" s="3" t="s">
        <v>45</v>
      </c>
      <c r="J28" s="3">
        <v>1</v>
      </c>
      <c r="K28" s="30">
        <v>12</v>
      </c>
      <c r="L28" s="31">
        <v>12</v>
      </c>
    </row>
    <row r="29" spans="1:12" ht="12.75">
      <c r="A29" s="2"/>
      <c r="B29" s="2"/>
      <c r="C29" s="3"/>
      <c r="D29" s="12" t="s">
        <v>39</v>
      </c>
      <c r="E29" s="12"/>
      <c r="F29" s="12"/>
      <c r="G29" s="3"/>
      <c r="H29" s="3"/>
      <c r="I29" s="3"/>
      <c r="J29" s="3"/>
      <c r="K29" s="16" t="s">
        <v>26</v>
      </c>
      <c r="L29" s="14">
        <v>12</v>
      </c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6"/>
      <c r="L30" s="14"/>
    </row>
    <row r="31" spans="1:12" ht="12.75">
      <c r="A31" s="2" t="s">
        <v>76</v>
      </c>
      <c r="B31" s="2" t="s">
        <v>55</v>
      </c>
      <c r="C31" s="3"/>
      <c r="D31" s="12" t="s">
        <v>39</v>
      </c>
      <c r="E31" s="12"/>
      <c r="F31" s="16">
        <v>0.2</v>
      </c>
      <c r="G31" s="13">
        <v>353</v>
      </c>
      <c r="H31" s="3" t="s">
        <v>47</v>
      </c>
      <c r="I31" s="3" t="s">
        <v>45</v>
      </c>
      <c r="J31" s="3">
        <v>2</v>
      </c>
      <c r="K31" s="30">
        <v>12</v>
      </c>
      <c r="L31" s="31">
        <v>24</v>
      </c>
    </row>
    <row r="32" spans="1:12" ht="12.75">
      <c r="A32" s="2"/>
      <c r="B32" s="2"/>
      <c r="C32" s="3"/>
      <c r="D32" s="12" t="s">
        <v>39</v>
      </c>
      <c r="E32" s="12"/>
      <c r="F32" s="12"/>
      <c r="G32" s="3"/>
      <c r="H32" s="3"/>
      <c r="I32" s="3"/>
      <c r="J32" s="3"/>
      <c r="K32" s="16" t="s">
        <v>26</v>
      </c>
      <c r="L32" s="14">
        <v>24</v>
      </c>
    </row>
    <row r="33" spans="1:12" ht="12.75">
      <c r="A33" s="2"/>
      <c r="B33" s="19"/>
      <c r="C33" s="19"/>
      <c r="D33" s="12"/>
      <c r="E33" s="16"/>
      <c r="F33" s="16"/>
      <c r="G33" s="3"/>
      <c r="H33" s="3"/>
      <c r="I33" s="3"/>
      <c r="J33" s="3"/>
      <c r="K33" s="16"/>
      <c r="L33" s="14"/>
    </row>
    <row r="34" spans="1:12" ht="12.75">
      <c r="A34" s="2"/>
      <c r="B34" s="2"/>
      <c r="C34" s="13"/>
      <c r="D34" s="3"/>
      <c r="E34" s="3"/>
      <c r="F34" s="3"/>
      <c r="G34" s="3"/>
      <c r="H34" s="12"/>
      <c r="I34" s="3"/>
      <c r="J34" s="3"/>
      <c r="K34" s="12"/>
      <c r="L34" s="14"/>
    </row>
    <row r="35" spans="1:12" ht="12.75">
      <c r="A35" s="2"/>
      <c r="B35" s="19"/>
      <c r="C35" s="19"/>
      <c r="D35" s="3"/>
      <c r="E35" s="3"/>
      <c r="F35" s="3"/>
      <c r="G35" s="3"/>
      <c r="H35" s="12"/>
      <c r="I35" s="3"/>
      <c r="J35" s="3"/>
      <c r="K35" s="12"/>
      <c r="L35" s="8"/>
    </row>
    <row r="37" spans="1:2" ht="12.75">
      <c r="A37" t="s">
        <v>33</v>
      </c>
      <c r="B37">
        <v>13086.64</v>
      </c>
    </row>
    <row r="38" spans="1:2" ht="15.75">
      <c r="A38" s="20" t="s">
        <v>32</v>
      </c>
      <c r="B38" s="21">
        <v>110197.87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6" sqref="B16:F16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41820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6293.08</v>
      </c>
      <c r="D5" s="12">
        <v>5779.42</v>
      </c>
      <c r="E5" s="12">
        <v>5062.04</v>
      </c>
      <c r="F5" s="12">
        <v>7010.46</v>
      </c>
      <c r="G5" s="4"/>
      <c r="H5" s="4" t="s">
        <v>37</v>
      </c>
      <c r="I5" s="11">
        <v>10812.29</v>
      </c>
      <c r="J5" s="9"/>
    </row>
    <row r="6" spans="2:10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6293.08</v>
      </c>
      <c r="D7" s="12">
        <f>SUM(D5:D6)</f>
        <v>5779.42</v>
      </c>
      <c r="E7" s="12">
        <f>SUM(E5:E6)</f>
        <v>5062.04</v>
      </c>
      <c r="F7" s="12">
        <f>SUM(F5:F6)</f>
        <v>7010.46</v>
      </c>
      <c r="G7" s="4"/>
      <c r="H7" s="4"/>
      <c r="I7" s="11"/>
      <c r="J7" s="9"/>
    </row>
    <row r="8" spans="2:12" ht="15.75">
      <c r="B8" s="20" t="s">
        <v>32</v>
      </c>
      <c r="C8" s="21">
        <v>110197.87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57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3055.64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19" t="s">
        <v>48</v>
      </c>
      <c r="C16" s="19"/>
      <c r="D16" s="12"/>
      <c r="E16" s="16" t="s">
        <v>26</v>
      </c>
      <c r="F16" s="16">
        <v>500</v>
      </c>
      <c r="G16" s="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 t="s">
        <v>77</v>
      </c>
      <c r="B18" s="2" t="s">
        <v>78</v>
      </c>
      <c r="C18" s="3"/>
      <c r="D18" s="12" t="s">
        <v>52</v>
      </c>
      <c r="E18" s="12"/>
      <c r="F18" s="16" t="s">
        <v>36</v>
      </c>
      <c r="G18" s="13">
        <v>1159</v>
      </c>
      <c r="H18" s="3"/>
      <c r="I18" s="3"/>
      <c r="J18" s="3"/>
      <c r="K18" s="12"/>
      <c r="L18" s="8"/>
    </row>
    <row r="19" spans="1:12" ht="12.75">
      <c r="A19" s="2"/>
      <c r="B19" s="2" t="s">
        <v>79</v>
      </c>
      <c r="C19" s="3"/>
      <c r="D19" s="12" t="s">
        <v>52</v>
      </c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 t="s">
        <v>80</v>
      </c>
      <c r="C21" s="3"/>
      <c r="D21" s="12"/>
      <c r="E21" s="12" t="s">
        <v>81</v>
      </c>
      <c r="F21" s="16" t="s">
        <v>26</v>
      </c>
      <c r="G21" s="13">
        <v>133259.16</v>
      </c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13"/>
      <c r="H22" s="16"/>
      <c r="I22" s="3"/>
      <c r="J22" s="3"/>
      <c r="K22" s="12"/>
      <c r="L22" s="8"/>
    </row>
    <row r="23" spans="1:12" ht="12.75">
      <c r="A23" s="2" t="s">
        <v>82</v>
      </c>
      <c r="B23" s="2" t="s">
        <v>83</v>
      </c>
      <c r="C23" s="3"/>
      <c r="D23" s="12" t="s">
        <v>62</v>
      </c>
      <c r="E23" s="12"/>
      <c r="F23" s="16" t="s">
        <v>36</v>
      </c>
      <c r="G23" s="13">
        <v>1581</v>
      </c>
      <c r="H23" s="30" t="s">
        <v>72</v>
      </c>
      <c r="I23" s="3" t="s">
        <v>45</v>
      </c>
      <c r="J23" s="3">
        <v>16</v>
      </c>
      <c r="K23" s="12">
        <v>1.25</v>
      </c>
      <c r="L23" s="8">
        <v>20</v>
      </c>
    </row>
    <row r="24" spans="1:12" ht="12.75">
      <c r="A24" s="2"/>
      <c r="B24" s="2"/>
      <c r="C24" s="3"/>
      <c r="D24" s="12" t="s">
        <v>62</v>
      </c>
      <c r="E24" s="12"/>
      <c r="F24" s="12"/>
      <c r="G24" s="13"/>
      <c r="H24" s="16"/>
      <c r="I24" s="3"/>
      <c r="J24" s="3"/>
      <c r="K24" s="16" t="s">
        <v>26</v>
      </c>
      <c r="L24" s="14">
        <v>20</v>
      </c>
    </row>
    <row r="25" spans="1:12" ht="12.75">
      <c r="A25" s="2"/>
      <c r="B25" s="2"/>
      <c r="C25" s="13"/>
      <c r="D25" s="3"/>
      <c r="E25" s="12"/>
      <c r="F25" s="3"/>
      <c r="G25" s="12"/>
      <c r="H25" s="12"/>
      <c r="I25" s="3"/>
      <c r="J25" s="3"/>
      <c r="K25" s="12"/>
      <c r="L25" s="14"/>
    </row>
    <row r="26" spans="1:12" ht="12.75">
      <c r="A26" s="2"/>
      <c r="B26" s="2"/>
      <c r="C26" s="3"/>
      <c r="D26" s="3"/>
      <c r="E26" s="12"/>
      <c r="F26" s="3"/>
      <c r="G26" s="12"/>
      <c r="H26" s="12"/>
      <c r="I26" s="3"/>
      <c r="J26" s="3"/>
      <c r="K26" s="12"/>
      <c r="L26" s="8"/>
    </row>
    <row r="28" spans="1:2" ht="12.75">
      <c r="A28" t="s">
        <v>33</v>
      </c>
      <c r="B28">
        <v>139574.8</v>
      </c>
    </row>
    <row r="29" spans="1:2" ht="15.75">
      <c r="A29" s="20" t="s">
        <v>32</v>
      </c>
      <c r="B29" s="21">
        <v>-24314.89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7010.46</v>
      </c>
      <c r="D5" s="12">
        <v>6127.55</v>
      </c>
      <c r="E5" s="12">
        <v>10805.05</v>
      </c>
      <c r="F5" s="12">
        <v>2332.96</v>
      </c>
      <c r="G5" s="4"/>
      <c r="H5" s="4" t="s">
        <v>37</v>
      </c>
      <c r="I5" s="11">
        <v>12185.97</v>
      </c>
      <c r="J5" s="9"/>
    </row>
    <row r="6" spans="2:10" ht="12.75">
      <c r="B6" s="2" t="s">
        <v>9</v>
      </c>
      <c r="C6" s="12"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7010.46</v>
      </c>
      <c r="D7" s="12">
        <f>SUM(D5:D6)</f>
        <v>6127.55</v>
      </c>
      <c r="E7" s="12">
        <f>SUM(E5:E6)</f>
        <v>10805.05</v>
      </c>
      <c r="F7" s="12">
        <f>SUM(F5:F6)</f>
        <v>2332.96</v>
      </c>
      <c r="G7" s="4"/>
      <c r="H7" s="4"/>
      <c r="I7" s="11"/>
      <c r="J7" s="9"/>
    </row>
    <row r="8" spans="2:12" ht="15.75">
      <c r="B8" s="20" t="s">
        <v>32</v>
      </c>
      <c r="C8" s="21">
        <v>-24314.89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84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3241.9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85</v>
      </c>
      <c r="B16" s="2" t="s">
        <v>86</v>
      </c>
      <c r="C16" s="3"/>
      <c r="D16" s="12" t="s">
        <v>39</v>
      </c>
      <c r="E16" s="12"/>
      <c r="F16" s="16">
        <v>0.3</v>
      </c>
      <c r="G16" s="13">
        <v>529</v>
      </c>
      <c r="H16" s="3" t="s">
        <v>87</v>
      </c>
      <c r="I16" s="3" t="s">
        <v>45</v>
      </c>
      <c r="J16" s="3">
        <v>1</v>
      </c>
      <c r="K16" s="12">
        <v>224.2</v>
      </c>
      <c r="L16" s="8">
        <v>224.2</v>
      </c>
    </row>
    <row r="17" spans="1:12" ht="12.75">
      <c r="A17" s="2"/>
      <c r="B17" s="2"/>
      <c r="C17" s="3"/>
      <c r="D17" s="12" t="s">
        <v>39</v>
      </c>
      <c r="E17" s="12"/>
      <c r="F17" s="16"/>
      <c r="G17" s="13"/>
      <c r="H17" s="27"/>
      <c r="I17" s="3"/>
      <c r="J17" s="3"/>
      <c r="K17" s="16" t="s">
        <v>26</v>
      </c>
      <c r="L17" s="14">
        <v>224.2</v>
      </c>
    </row>
    <row r="18" spans="1:12" ht="12.75">
      <c r="A18" s="2"/>
      <c r="B18" s="2"/>
      <c r="C18" s="13"/>
      <c r="D18" s="3"/>
      <c r="E18" s="12"/>
      <c r="F18" s="12"/>
      <c r="G18" s="3"/>
      <c r="H18" s="12"/>
      <c r="I18" s="3"/>
      <c r="J18" s="3"/>
      <c r="K18" s="12"/>
      <c r="L18" s="14"/>
    </row>
    <row r="20" spans="1:2" ht="12.75">
      <c r="A20" t="s">
        <v>33</v>
      </c>
      <c r="B20">
        <v>3995.1</v>
      </c>
    </row>
    <row r="21" spans="1:2" ht="16.5" customHeight="1">
      <c r="A21" s="20" t="s">
        <v>32</v>
      </c>
      <c r="B21" s="21">
        <v>-17504.94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25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 t="s">
        <v>37</v>
      </c>
      <c r="I4" s="11">
        <v>12767.97</v>
      </c>
      <c r="J4" s="9"/>
    </row>
    <row r="5" spans="1:10" ht="12.75">
      <c r="A5" s="2" t="s">
        <v>8</v>
      </c>
      <c r="B5" s="2" t="s">
        <v>10</v>
      </c>
      <c r="C5" s="12">
        <v>2332.96</v>
      </c>
      <c r="D5" s="12">
        <v>6127.54</v>
      </c>
      <c r="E5" s="3">
        <v>4682.71</v>
      </c>
      <c r="F5" s="3">
        <v>3777.79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2332.96</v>
      </c>
      <c r="D7" s="12">
        <f>SUM(D5:D6)</f>
        <v>6127.54</v>
      </c>
      <c r="E7" s="3">
        <f>SUM(E5:E6)</f>
        <v>4682.71</v>
      </c>
      <c r="F7" s="3">
        <f>SUM(F5:F6)</f>
        <v>3777.79</v>
      </c>
      <c r="G7" s="4"/>
      <c r="H7" s="4"/>
      <c r="I7" s="11"/>
      <c r="J7" s="9"/>
    </row>
    <row r="8" spans="2:12" ht="15.75">
      <c r="B8" s="20" t="s">
        <v>32</v>
      </c>
      <c r="C8" s="21">
        <v>-17504.94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9" t="s">
        <v>41</v>
      </c>
      <c r="B10" s="41" t="s">
        <v>13</v>
      </c>
      <c r="C10" s="42"/>
      <c r="D10" s="45" t="s">
        <v>14</v>
      </c>
      <c r="E10" s="46"/>
      <c r="F10" s="46"/>
      <c r="G10" s="47"/>
      <c r="H10" s="45" t="s">
        <v>19</v>
      </c>
      <c r="I10" s="46"/>
      <c r="J10" s="46"/>
      <c r="K10" s="46"/>
      <c r="L10" s="47"/>
    </row>
    <row r="11" spans="1:12" ht="22.5" customHeight="1">
      <c r="A11" s="40"/>
      <c r="B11" s="43"/>
      <c r="C11" s="44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84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3241.9</v>
      </c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2"/>
      <c r="G15" s="13"/>
      <c r="H15" s="13"/>
      <c r="I15" s="3"/>
      <c r="J15" s="3"/>
      <c r="K15" s="12"/>
      <c r="L15" s="8"/>
    </row>
    <row r="16" spans="1:12" ht="12.75">
      <c r="A16" s="2" t="s">
        <v>88</v>
      </c>
      <c r="B16" s="2" t="s">
        <v>78</v>
      </c>
      <c r="C16" s="3"/>
      <c r="D16" s="12" t="s">
        <v>52</v>
      </c>
      <c r="E16" s="12"/>
      <c r="F16" s="16" t="s">
        <v>36</v>
      </c>
      <c r="G16" s="13">
        <v>1159</v>
      </c>
      <c r="H16" s="13"/>
      <c r="I16" s="3"/>
      <c r="J16" s="3"/>
      <c r="K16" s="12"/>
      <c r="L16" s="8"/>
    </row>
    <row r="17" spans="1:12" ht="12.75">
      <c r="A17" s="2"/>
      <c r="B17" s="2" t="s">
        <v>79</v>
      </c>
      <c r="C17" s="3"/>
      <c r="D17" s="12" t="s">
        <v>52</v>
      </c>
      <c r="E17" s="12"/>
      <c r="F17" s="12"/>
      <c r="G17" s="3"/>
      <c r="H17" s="13"/>
      <c r="I17" s="3"/>
      <c r="J17" s="3"/>
      <c r="K17" s="12"/>
      <c r="L17" s="8"/>
    </row>
    <row r="18" spans="1:12" ht="12.75">
      <c r="A18" s="2"/>
      <c r="B18" s="19"/>
      <c r="C18" s="19"/>
      <c r="D18" s="12"/>
      <c r="E18" s="12"/>
      <c r="F18" s="12"/>
      <c r="G18" s="13"/>
      <c r="H18" s="13"/>
      <c r="I18" s="3"/>
      <c r="J18" s="3"/>
      <c r="K18" s="12"/>
      <c r="L18" s="8"/>
    </row>
    <row r="19" spans="1:12" ht="12.75">
      <c r="A19" s="2"/>
      <c r="B19" s="19"/>
      <c r="C19" s="19"/>
      <c r="D19" s="12"/>
      <c r="E19" s="12"/>
      <c r="F19" s="12"/>
      <c r="G19" s="13"/>
      <c r="H19" s="13"/>
      <c r="I19" s="3"/>
      <c r="J19" s="3"/>
      <c r="K19" s="12"/>
      <c r="L19" s="8"/>
    </row>
    <row r="20" spans="1:12" ht="12.75">
      <c r="A20" s="2"/>
      <c r="B20" s="19"/>
      <c r="C20" s="19"/>
      <c r="D20" s="12"/>
      <c r="E20" s="12"/>
      <c r="F20" s="12"/>
      <c r="G20" s="13"/>
      <c r="H20" s="1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13"/>
      <c r="H21" s="16"/>
      <c r="I21" s="3"/>
      <c r="J21" s="3"/>
      <c r="K21" s="12"/>
      <c r="L21" s="8"/>
    </row>
    <row r="22" spans="1:12" ht="12.75">
      <c r="A22" s="2"/>
      <c r="B22" s="7"/>
      <c r="C22" s="3"/>
      <c r="D22" s="3"/>
      <c r="E22" s="3"/>
      <c r="F22" s="3"/>
      <c r="G22" s="12"/>
      <c r="H22" s="3"/>
      <c r="I22" s="3"/>
      <c r="J22" s="3"/>
      <c r="K22" s="12"/>
      <c r="L22" s="8"/>
    </row>
    <row r="24" spans="1:2" ht="12.75">
      <c r="A24" t="s">
        <v>33</v>
      </c>
      <c r="B24">
        <v>4400.9</v>
      </c>
    </row>
    <row r="25" spans="1:2" ht="15.75">
      <c r="A25" s="20" t="s">
        <v>32</v>
      </c>
      <c r="B25">
        <v>-17223.13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2015-01-20T08:50:35Z</cp:lastPrinted>
  <dcterms:created xsi:type="dcterms:W3CDTF">2008-11-05T05:36:25Z</dcterms:created>
  <dcterms:modified xsi:type="dcterms:W3CDTF">2015-10-06T07:49:19Z</dcterms:modified>
  <cp:category/>
  <cp:version/>
  <cp:contentType/>
  <cp:contentStatus/>
</cp:coreProperties>
</file>