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<sst xmlns="http://schemas.openxmlformats.org/spreadsheetml/2006/main" count="403" uniqueCount="47">
  <si>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</si>
  <si>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</si>
  <si>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</si>
  <si>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</si>
  <si>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</si>
  <si>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</si>
  <si>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</si>
  <si>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</si>
  <si>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</si>
  <si>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</si>
  <si>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</si>
  <si>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</si>
  <si>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</si>
  <si>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</si>
  <si>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</si>
  <si>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</si>
  <si>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</si>
  <si>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</si>
  <si>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</si>
  <si>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</si>
  <si>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</si>
  <si>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18</t>
  </si>
  <si>
    <t>итого</t>
  </si>
  <si>
    <t>Всего затрачено</t>
  </si>
  <si>
    <t>Остаток</t>
  </si>
  <si>
    <t>содержание и обслуживание</t>
  </si>
  <si>
    <t>общего имущества</t>
  </si>
  <si>
    <t>кап.ремонт</t>
  </si>
  <si>
    <t>240.3*8,55</t>
  </si>
  <si>
    <t xml:space="preserve">дата 2015г </t>
  </si>
  <si>
    <t>30.02.2015</t>
  </si>
  <si>
    <t>электрик</t>
  </si>
  <si>
    <t>лампочка</t>
  </si>
  <si>
    <t>шт</t>
  </si>
  <si>
    <t>замена лампочек подъезд 2</t>
  </si>
  <si>
    <t>снятие</t>
  </si>
  <si>
    <t>остаток</t>
  </si>
  <si>
    <t>Монтаж общедомового прибора учета сметной стоимостью 17683,48 руб.</t>
  </si>
  <si>
    <t xml:space="preserve">Монтаж общедомового прибора учета </t>
  </si>
  <si>
    <t xml:space="preserve"> сметной стоимостью 17683,48-8301,62=</t>
  </si>
  <si>
    <t>Ремонт 2-х крылечек</t>
  </si>
  <si>
    <t>смета</t>
  </si>
  <si>
    <t>Ремонт козырьков</t>
  </si>
  <si>
    <t>240.3*9,2</t>
  </si>
  <si>
    <t>выполненные работы за ноябрь 2015г.</t>
  </si>
  <si>
    <t>выполненные работы за декабрь 2015г</t>
  </si>
  <si>
    <t>калькуляция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</si>
</sst>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dd/mm/yy;@"/>
    <numFmt numFmtId="175" formatCode="0.000"/>
    <numFmt numFmtId="176" formatCode="0.0000"/>
    <numFmt numFmtId="177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3609.69</v>
      </c>
      <c r="D5" s="12">
        <v>3594.89</v>
      </c>
      <c r="E5" s="12">
        <v>3609.64</v>
      </c>
      <c r="F5" s="12">
        <f>C5+D5-E5</f>
        <v>3594.94</v>
      </c>
      <c r="G5" s="4"/>
      <c r="H5" s="4" t="s">
        <v>27</v>
      </c>
      <c r="I5" s="11">
        <f>8300.12+1.5</f>
        <v>8301.62</v>
      </c>
      <c r="J5" s="9"/>
    </row>
    <row r="6" spans="2:10" ht="12.75">
      <c r="B6" s="2" t="s">
        <v>6</v>
      </c>
      <c r="C6" s="12"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3609.69</v>
      </c>
      <c r="D7" s="12">
        <f>SUM(D5:D6)</f>
        <v>3594.89</v>
      </c>
      <c r="E7" s="12">
        <f>SUM(E5:E6)</f>
        <v>3609.64</v>
      </c>
      <c r="F7" s="12">
        <f>SUM(F5:F6)</f>
        <v>3594.94</v>
      </c>
      <c r="G7" s="4"/>
      <c r="H7" s="4"/>
      <c r="I7" s="11"/>
      <c r="J7" s="9"/>
    </row>
    <row r="8" spans="2:12" ht="15.75">
      <c r="B8" s="18" t="s">
        <v>24</v>
      </c>
      <c r="C8" s="17">
        <v>4879.98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21"/>
      <c r="G15" s="3"/>
      <c r="H15" s="3"/>
      <c r="I15" s="3"/>
      <c r="J15" s="3"/>
      <c r="K15" s="12"/>
      <c r="L15" s="8"/>
    </row>
    <row r="16" spans="1:12" ht="12.75">
      <c r="A16" s="20">
        <v>42018</v>
      </c>
      <c r="B16" s="24" t="s">
        <v>34</v>
      </c>
      <c r="C16" s="26"/>
      <c r="D16" s="12" t="s">
        <v>31</v>
      </c>
      <c r="E16" s="12">
        <v>529</v>
      </c>
      <c r="F16" s="23">
        <v>1</v>
      </c>
      <c r="G16" s="14">
        <v>529</v>
      </c>
      <c r="H16" s="12" t="s">
        <v>32</v>
      </c>
      <c r="I16" s="3" t="s">
        <v>33</v>
      </c>
      <c r="J16" s="3">
        <v>2</v>
      </c>
      <c r="K16" s="12">
        <f>11.9*1.103*1.02</f>
        <v>13.388214</v>
      </c>
      <c r="L16" s="8">
        <f>J16*K16</f>
        <v>26.776428</v>
      </c>
    </row>
    <row r="17" spans="1:12" ht="12.75">
      <c r="A17" s="2"/>
      <c r="B17" s="2"/>
      <c r="C17" s="13"/>
      <c r="D17" s="12"/>
      <c r="E17" s="12"/>
      <c r="F17" s="21"/>
      <c r="G17" s="12"/>
      <c r="H17" s="12"/>
      <c r="I17" s="3"/>
      <c r="J17" s="3"/>
      <c r="K17" s="14" t="s">
        <v>22</v>
      </c>
      <c r="L17" s="22">
        <f>L16</f>
        <v>26.776428</v>
      </c>
    </row>
    <row r="18" spans="1:12" ht="12.75">
      <c r="A18" s="2"/>
      <c r="B18" s="2"/>
      <c r="C18" s="13"/>
      <c r="D18" s="12"/>
      <c r="E18" s="12"/>
      <c r="F18" s="21"/>
      <c r="G18" s="12"/>
      <c r="H18" s="12"/>
      <c r="I18" s="3"/>
      <c r="J18" s="3"/>
      <c r="K18" s="12"/>
      <c r="L18" s="8"/>
    </row>
    <row r="19" spans="1:12" ht="12.75">
      <c r="A19" s="2"/>
      <c r="B19" s="7"/>
      <c r="C19" s="3"/>
      <c r="D19" s="12"/>
      <c r="E19" s="12"/>
      <c r="F19" s="21"/>
      <c r="G19" s="12"/>
      <c r="H19" s="12"/>
      <c r="I19" s="3"/>
      <c r="J19" s="3"/>
      <c r="K19" s="12"/>
      <c r="L19" s="8"/>
    </row>
    <row r="21" spans="1:2" ht="15.75">
      <c r="A21" s="19" t="s">
        <v>23</v>
      </c>
      <c r="B21" s="17">
        <f>G14+G16+L17</f>
        <v>2610.3464280000003</v>
      </c>
    </row>
    <row r="22" spans="1:2" ht="15.75">
      <c r="A22" s="16" t="s">
        <v>24</v>
      </c>
      <c r="B22" s="17">
        <f>E7+C8-B21</f>
        <v>5879.273571999998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8981.519999999997</v>
      </c>
      <c r="D5" s="12">
        <v>3868.83</v>
      </c>
      <c r="E5" s="12">
        <v>859.82</v>
      </c>
      <c r="F5" s="12">
        <f>C5+D5-E5</f>
        <v>11990.529999999997</v>
      </c>
      <c r="G5" s="4"/>
      <c r="H5" s="4" t="s">
        <v>27</v>
      </c>
      <c r="I5" s="11">
        <f>сентябрь!I5+0</f>
        <v>0</v>
      </c>
      <c r="J5" s="9"/>
    </row>
    <row r="6" spans="2:10" ht="12.75">
      <c r="B6" s="2" t="s">
        <v>6</v>
      </c>
      <c r="C6" s="12">
        <f>сентябрь!F6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8981.519999999997</v>
      </c>
      <c r="D7" s="12">
        <f>SUM(D5:D6)</f>
        <v>3868.83</v>
      </c>
      <c r="E7" s="12">
        <f>SUM(E5:E6)</f>
        <v>859.82</v>
      </c>
      <c r="F7" s="12">
        <f>SUM(F5:F6)</f>
        <v>11990.529999999997</v>
      </c>
      <c r="G7" s="4"/>
      <c r="H7" s="4"/>
      <c r="I7" s="11"/>
      <c r="J7" s="9"/>
    </row>
    <row r="8" spans="2:12" ht="15.75">
      <c r="B8" s="18" t="s">
        <v>24</v>
      </c>
      <c r="C8" s="17">
        <f>сентябрь!B20</f>
        <v>-10651.426428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f>240.3*9.2</f>
        <v>2210.7599999999998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2210.7599999999998</v>
      </c>
    </row>
    <row r="20" spans="1:2" ht="15.75">
      <c r="A20" s="16" t="s">
        <v>24</v>
      </c>
      <c r="B20" s="17">
        <f>E7+C8-B19</f>
        <v>-12002.366428000001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11990.529999999997</v>
      </c>
      <c r="D5" s="12">
        <v>3868.83</v>
      </c>
      <c r="E5" s="12">
        <v>3036.44</v>
      </c>
      <c r="F5" s="12">
        <f>C5+D5-E5</f>
        <v>12822.919999999996</v>
      </c>
      <c r="G5" s="4"/>
      <c r="H5" s="4" t="s">
        <v>27</v>
      </c>
      <c r="I5" s="11">
        <f>октябрь!I5+0</f>
        <v>0</v>
      </c>
      <c r="J5" s="9"/>
    </row>
    <row r="6" spans="2:10" ht="12.75">
      <c r="B6" s="2" t="s">
        <v>6</v>
      </c>
      <c r="C6" s="12">
        <f>октябрь!F6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11990.529999999997</v>
      </c>
      <c r="D7" s="12">
        <f>SUM(D5:D6)</f>
        <v>3868.83</v>
      </c>
      <c r="E7" s="12">
        <f>SUM(E5:E6)</f>
        <v>3036.44</v>
      </c>
      <c r="F7" s="12">
        <f>SUM(F5:F6)</f>
        <v>12822.919999999996</v>
      </c>
      <c r="G7" s="4"/>
      <c r="H7" s="4"/>
      <c r="I7" s="11"/>
      <c r="J7" s="9"/>
    </row>
    <row r="8" spans="2:12" ht="15.75">
      <c r="B8" s="18" t="s">
        <v>24</v>
      </c>
      <c r="C8" s="17">
        <f>октябрь!B20</f>
        <v>-12002.366428000001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f>240.3*9.2</f>
        <v>2210.7599999999998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4" t="s">
        <v>44</v>
      </c>
      <c r="C16" s="35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36"/>
      <c r="C17" s="37"/>
      <c r="D17" s="12"/>
      <c r="E17" s="12"/>
      <c r="F17" s="12" t="s">
        <v>41</v>
      </c>
      <c r="G17" s="14">
        <v>3388.33</v>
      </c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5.75">
      <c r="A20" s="19" t="s">
        <v>23</v>
      </c>
      <c r="B20" s="17">
        <f>G14+G17</f>
        <v>5599.09</v>
      </c>
    </row>
    <row r="21" spans="1:2" ht="15.75">
      <c r="A21" s="16" t="s">
        <v>24</v>
      </c>
      <c r="B21" s="17">
        <f>E7+C8-B20</f>
        <v>-14565.016428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12822.919999999996</v>
      </c>
      <c r="D5" s="12">
        <v>3868.83</v>
      </c>
      <c r="E5" s="12">
        <v>5235.38</v>
      </c>
      <c r="F5" s="12">
        <f>C5+D5-E5</f>
        <v>11456.369999999995</v>
      </c>
      <c r="G5" s="4"/>
      <c r="H5" s="4" t="s">
        <v>27</v>
      </c>
      <c r="I5" s="11">
        <f>ноябрь!I5+0</f>
        <v>0</v>
      </c>
      <c r="J5" s="9"/>
    </row>
    <row r="6" spans="2:10" ht="12.75">
      <c r="B6" s="2" t="s">
        <v>6</v>
      </c>
      <c r="C6" s="12">
        <f>ноябрь!F6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12822.919999999996</v>
      </c>
      <c r="D7" s="12">
        <f>SUM(D5:D6)</f>
        <v>3868.83</v>
      </c>
      <c r="E7" s="12">
        <f>SUM(E5:E6)</f>
        <v>5235.38</v>
      </c>
      <c r="F7" s="12">
        <f>SUM(F5:F6)</f>
        <v>11456.369999999995</v>
      </c>
      <c r="G7" s="4"/>
      <c r="H7" s="4"/>
      <c r="I7" s="11"/>
      <c r="J7" s="9"/>
    </row>
    <row r="8" spans="2:12" ht="15.75">
      <c r="B8" s="18" t="s">
        <v>24</v>
      </c>
      <c r="C8" s="17">
        <f>ноябрь!B21</f>
        <v>-14565.016428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f>240.3*9.2</f>
        <v>2210.7599999999998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4" t="s">
        <v>45</v>
      </c>
      <c r="C16" s="35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36"/>
      <c r="C17" s="37"/>
      <c r="D17" s="12"/>
      <c r="E17" s="12"/>
      <c r="F17" s="12" t="s">
        <v>46</v>
      </c>
      <c r="G17" s="14">
        <v>951.5</v>
      </c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5.75">
      <c r="A20" s="19" t="s">
        <v>23</v>
      </c>
      <c r="B20" s="17">
        <f>G14+G17</f>
        <v>3162.2599999999998</v>
      </c>
    </row>
    <row r="21" spans="1:2" ht="15.75">
      <c r="A21" s="16" t="s">
        <v>24</v>
      </c>
      <c r="B21" s="17">
        <f>E7+C8-B20</f>
        <v>-12491.896428000002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 t="s">
        <v>30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3594.94</v>
      </c>
      <c r="D5" s="12">
        <v>3594.89</v>
      </c>
      <c r="E5" s="12">
        <v>819.64</v>
      </c>
      <c r="F5" s="12">
        <f>C5+D5-E5</f>
        <v>6370.19</v>
      </c>
      <c r="G5" s="4"/>
      <c r="H5" s="4" t="s">
        <v>27</v>
      </c>
      <c r="I5" s="11">
        <f>январь!I5</f>
        <v>8301.62</v>
      </c>
      <c r="J5" s="9"/>
    </row>
    <row r="6" spans="2:10" ht="12.75">
      <c r="B6" s="2" t="s">
        <v>6</v>
      </c>
      <c r="C6" s="12">
        <f>январь!F6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3594.94</v>
      </c>
      <c r="D7" s="12">
        <f>SUM(D5:D6)</f>
        <v>3594.89</v>
      </c>
      <c r="E7" s="12">
        <f>SUM(E5:E6)</f>
        <v>819.64</v>
      </c>
      <c r="F7" s="12">
        <f>SUM(F5:F6)</f>
        <v>6370.19</v>
      </c>
      <c r="G7" s="4"/>
      <c r="H7" s="4"/>
      <c r="I7" s="11"/>
      <c r="J7" s="9"/>
    </row>
    <row r="8" spans="2:12" ht="15.75">
      <c r="B8" s="18" t="s">
        <v>24</v>
      </c>
      <c r="C8" s="17">
        <f>январь!B22</f>
        <v>5879.273571999998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2054.57</v>
      </c>
    </row>
    <row r="20" spans="1:2" ht="15.75">
      <c r="A20" s="16" t="s">
        <v>24</v>
      </c>
      <c r="B20" s="17">
        <f>E7+C8-B19</f>
        <v>4644.343571999998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6370.19</v>
      </c>
      <c r="D5" s="12">
        <v>3594.9</v>
      </c>
      <c r="E5" s="12">
        <v>6867.73</v>
      </c>
      <c r="F5" s="12">
        <f>C5+D5-E5</f>
        <v>3097.3600000000006</v>
      </c>
      <c r="G5" s="4"/>
      <c r="H5" s="4" t="s">
        <v>27</v>
      </c>
      <c r="I5" s="11">
        <f>февраль!I5</f>
        <v>8301.62</v>
      </c>
      <c r="J5" s="9"/>
    </row>
    <row r="6" spans="2:10" ht="12.75">
      <c r="B6" s="2" t="s">
        <v>6</v>
      </c>
      <c r="C6" s="12">
        <f>февраль!F6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6370.19</v>
      </c>
      <c r="D7" s="12">
        <f>SUM(D5:D6)</f>
        <v>3594.9</v>
      </c>
      <c r="E7" s="12">
        <f>SUM(E5:E6)</f>
        <v>6867.73</v>
      </c>
      <c r="F7" s="12">
        <f>SUM(F5:F6)</f>
        <v>3097.3600000000006</v>
      </c>
      <c r="G7" s="4"/>
      <c r="H7" s="4"/>
      <c r="I7" s="11"/>
      <c r="J7" s="9"/>
    </row>
    <row r="8" spans="2:12" ht="15.75">
      <c r="B8" s="18" t="s">
        <v>24</v>
      </c>
      <c r="C8" s="17">
        <f>февраль!B20</f>
        <v>4644.343571999998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2054.57</v>
      </c>
    </row>
    <row r="20" spans="1:2" ht="15.75">
      <c r="A20" s="16" t="s">
        <v>24</v>
      </c>
      <c r="B20" s="17">
        <f>E7+C8-B19</f>
        <v>9457.503571999998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3097.3600000000006</v>
      </c>
      <c r="D5" s="12">
        <v>3594.89</v>
      </c>
      <c r="E5" s="12">
        <v>1808.41</v>
      </c>
      <c r="F5" s="12">
        <f>C5+D5-E5</f>
        <v>4883.84</v>
      </c>
      <c r="G5" s="4"/>
      <c r="H5" s="4" t="s">
        <v>27</v>
      </c>
      <c r="I5" s="11">
        <f>март!I5</f>
        <v>8301.62</v>
      </c>
      <c r="J5" s="9"/>
    </row>
    <row r="6" spans="2:10" ht="12.75">
      <c r="B6" s="2" t="s">
        <v>6</v>
      </c>
      <c r="C6" s="12">
        <f>март!F6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3097.3600000000006</v>
      </c>
      <c r="D7" s="12">
        <f>SUM(D5:D6)</f>
        <v>3594.89</v>
      </c>
      <c r="E7" s="12">
        <f>SUM(E5:E6)</f>
        <v>1808.41</v>
      </c>
      <c r="F7" s="12">
        <f>SUM(F5:F6)</f>
        <v>4883.84</v>
      </c>
      <c r="G7" s="4"/>
      <c r="H7" s="4"/>
      <c r="I7" s="11"/>
      <c r="J7" s="9"/>
    </row>
    <row r="8" spans="2:12" ht="15.75">
      <c r="B8" s="18" t="s">
        <v>24</v>
      </c>
      <c r="C8" s="17">
        <f>март!B20</f>
        <v>9457.503571999998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2054.57</v>
      </c>
    </row>
    <row r="20" spans="1:2" ht="15.75">
      <c r="A20" s="16" t="s">
        <v>24</v>
      </c>
      <c r="B20" s="17">
        <f>E7+C8-B19</f>
        <v>9211.343571999998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4883.84</v>
      </c>
      <c r="D5" s="12">
        <v>3594.89</v>
      </c>
      <c r="E5" s="12">
        <v>799.19</v>
      </c>
      <c r="F5" s="12">
        <f>C5+D5-E5</f>
        <v>7679.539999999999</v>
      </c>
      <c r="G5" s="4"/>
      <c r="H5" s="4" t="s">
        <v>27</v>
      </c>
      <c r="I5" s="11">
        <f>апрель!I5</f>
        <v>8301.62</v>
      </c>
      <c r="J5" s="9"/>
    </row>
    <row r="6" spans="2:10" ht="12.75">
      <c r="B6" s="2" t="s">
        <v>6</v>
      </c>
      <c r="C6" s="12">
        <f>апрель!F6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4883.84</v>
      </c>
      <c r="D7" s="12">
        <f>SUM(D5:D6)</f>
        <v>3594.89</v>
      </c>
      <c r="E7" s="12">
        <f>SUM(E5:E6)</f>
        <v>799.19</v>
      </c>
      <c r="F7" s="12">
        <f>SUM(F5:F6)</f>
        <v>7679.539999999999</v>
      </c>
      <c r="G7" s="4"/>
      <c r="H7" s="4"/>
      <c r="I7" s="11"/>
      <c r="J7" s="9"/>
    </row>
    <row r="8" spans="2:12" ht="15.75">
      <c r="B8" s="18" t="s">
        <v>24</v>
      </c>
      <c r="C8" s="17">
        <f>апрель!B20</f>
        <v>9211.343571999998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2054.57</v>
      </c>
    </row>
    <row r="20" spans="1:2" ht="15.75">
      <c r="A20" s="16" t="s">
        <v>24</v>
      </c>
      <c r="B20" s="17">
        <f>E7+C8-B19</f>
        <v>7955.963571999999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7679.539999999999</v>
      </c>
      <c r="D5" s="12">
        <v>3594.89</v>
      </c>
      <c r="E5" s="12">
        <v>4899.8</v>
      </c>
      <c r="F5" s="12">
        <f>C5+D5-E5</f>
        <v>6374.629999999998</v>
      </c>
      <c r="G5" s="4"/>
      <c r="H5" s="4" t="s">
        <v>27</v>
      </c>
      <c r="I5" s="11">
        <f>май!I5</f>
        <v>8301.62</v>
      </c>
      <c r="J5" s="9"/>
    </row>
    <row r="6" spans="2:12" ht="12.75">
      <c r="B6" s="2" t="s">
        <v>6</v>
      </c>
      <c r="C6" s="12">
        <f>май!F6</f>
        <v>0</v>
      </c>
      <c r="D6" s="12">
        <v>0</v>
      </c>
      <c r="E6" s="12">
        <v>0</v>
      </c>
      <c r="F6" s="12">
        <f>C6+D6-E6</f>
        <v>0</v>
      </c>
      <c r="G6" s="4"/>
      <c r="H6" s="4" t="s">
        <v>35</v>
      </c>
      <c r="I6" s="11">
        <v>8301.62</v>
      </c>
      <c r="J6" s="33" t="s">
        <v>37</v>
      </c>
      <c r="K6" s="33"/>
      <c r="L6" s="33"/>
    </row>
    <row r="7" spans="2:12" ht="12.75">
      <c r="B7" s="2" t="s">
        <v>8</v>
      </c>
      <c r="C7" s="12">
        <f>SUM(C5:C6)</f>
        <v>7679.539999999999</v>
      </c>
      <c r="D7" s="12">
        <f>SUM(D5:D6)</f>
        <v>3594.89</v>
      </c>
      <c r="E7" s="12">
        <f>SUM(E5:E6)</f>
        <v>4899.8</v>
      </c>
      <c r="F7" s="12">
        <f>SUM(F5:F6)</f>
        <v>6374.629999999998</v>
      </c>
      <c r="G7" s="4"/>
      <c r="H7" s="4" t="s">
        <v>36</v>
      </c>
      <c r="I7" s="11">
        <v>0</v>
      </c>
      <c r="J7" s="33"/>
      <c r="K7" s="33"/>
      <c r="L7" s="33"/>
    </row>
    <row r="8" spans="2:12" ht="15.75">
      <c r="B8" s="18" t="s">
        <v>24</v>
      </c>
      <c r="C8" s="17">
        <f>май!B20</f>
        <v>7955.963571999999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4" t="s">
        <v>38</v>
      </c>
      <c r="C16" s="35"/>
      <c r="D16" s="12"/>
      <c r="E16" s="38" t="s">
        <v>39</v>
      </c>
      <c r="F16" s="39"/>
      <c r="G16" s="14">
        <f>17683.48-I6</f>
        <v>9381.859999999999</v>
      </c>
      <c r="H16" s="12"/>
      <c r="I16" s="3"/>
      <c r="J16" s="3"/>
      <c r="K16" s="12"/>
      <c r="L16" s="8"/>
    </row>
    <row r="17" spans="1:12" ht="12.75">
      <c r="A17" s="2"/>
      <c r="B17" s="36"/>
      <c r="C17" s="37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5.75">
      <c r="A20" s="19" t="s">
        <v>23</v>
      </c>
      <c r="B20" s="17">
        <f>G14+G16</f>
        <v>11436.429999999998</v>
      </c>
    </row>
    <row r="21" spans="1:2" ht="15.75">
      <c r="A21" s="16" t="s">
        <v>24</v>
      </c>
      <c r="B21" s="17">
        <f>E7+C8-B20</f>
        <v>1419.3335720000014</v>
      </c>
    </row>
  </sheetData>
  <sheetProtection/>
  <mergeCells count="7">
    <mergeCell ref="A10:A11"/>
    <mergeCell ref="B10:C11"/>
    <mergeCell ref="D10:G10"/>
    <mergeCell ref="H10:L10"/>
    <mergeCell ref="J6:L7"/>
    <mergeCell ref="B16:C17"/>
    <mergeCell ref="E16:F1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6" sqref="H6:L7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6374.629999999998</v>
      </c>
      <c r="D5" s="12">
        <v>3594.89</v>
      </c>
      <c r="E5" s="12">
        <v>1727.64</v>
      </c>
      <c r="F5" s="12">
        <f>C5+D5-E5</f>
        <v>8241.88</v>
      </c>
      <c r="G5" s="4"/>
      <c r="H5" s="4" t="s">
        <v>27</v>
      </c>
      <c r="I5" s="11">
        <f>июнь!I7</f>
        <v>0</v>
      </c>
      <c r="J5" s="9"/>
    </row>
    <row r="6" spans="2:12" ht="12.75">
      <c r="B6" s="2" t="s">
        <v>6</v>
      </c>
      <c r="C6" s="12">
        <f>июнь!F6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40"/>
      <c r="K6" s="40"/>
      <c r="L6" s="40"/>
    </row>
    <row r="7" spans="2:10" ht="12.75">
      <c r="B7" s="2" t="s">
        <v>8</v>
      </c>
      <c r="C7" s="12">
        <f>SUM(C5:C6)</f>
        <v>6374.629999999998</v>
      </c>
      <c r="D7" s="12">
        <f>SUM(D5:D6)</f>
        <v>3594.89</v>
      </c>
      <c r="E7" s="12">
        <f>SUM(E5:E6)</f>
        <v>1727.64</v>
      </c>
      <c r="F7" s="12">
        <f>SUM(F5:F6)</f>
        <v>8241.88</v>
      </c>
      <c r="G7" s="4"/>
      <c r="H7" s="4"/>
      <c r="I7" s="11"/>
      <c r="J7" s="9"/>
    </row>
    <row r="8" spans="2:12" ht="15.75">
      <c r="B8" s="18" t="s">
        <v>24</v>
      </c>
      <c r="C8" s="17">
        <f>июнь!B21</f>
        <v>1419.3335720000014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4" t="s">
        <v>40</v>
      </c>
      <c r="C16" s="26"/>
      <c r="D16" s="12"/>
      <c r="E16" s="12"/>
      <c r="F16" s="14" t="s">
        <v>41</v>
      </c>
      <c r="G16" s="14">
        <v>6329.88</v>
      </c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G14+G16</f>
        <v>8384.45</v>
      </c>
    </row>
    <row r="20" spans="1:2" ht="15.75">
      <c r="A20" s="16" t="s">
        <v>24</v>
      </c>
      <c r="B20" s="17">
        <f>E7+C8-B19</f>
        <v>-5237.476427999999</v>
      </c>
    </row>
  </sheetData>
  <sheetProtection/>
  <mergeCells count="6">
    <mergeCell ref="A10:A11"/>
    <mergeCell ref="B10:C11"/>
    <mergeCell ref="D10:G10"/>
    <mergeCell ref="H10:L10"/>
    <mergeCell ref="J6:L6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8241.88</v>
      </c>
      <c r="D5" s="12">
        <v>3594.89</v>
      </c>
      <c r="E5" s="12">
        <v>2990.37</v>
      </c>
      <c r="F5" s="12">
        <f>C5+D5-E5</f>
        <v>8846.399999999998</v>
      </c>
      <c r="G5" s="4"/>
      <c r="H5" s="4" t="s">
        <v>27</v>
      </c>
      <c r="I5" s="11">
        <f>июль!I5+0</f>
        <v>0</v>
      </c>
      <c r="J5" s="9"/>
    </row>
    <row r="6" spans="2:10" ht="12.75">
      <c r="B6" s="2" t="s">
        <v>6</v>
      </c>
      <c r="C6" s="12">
        <f>июль!F6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8241.88</v>
      </c>
      <c r="D7" s="12">
        <f>SUM(D5:D6)</f>
        <v>3594.89</v>
      </c>
      <c r="E7" s="12">
        <f>SUM(E5:E6)</f>
        <v>2990.37</v>
      </c>
      <c r="F7" s="12">
        <f>SUM(F5:F6)</f>
        <v>8846.399999999998</v>
      </c>
      <c r="G7" s="4"/>
      <c r="H7" s="4"/>
      <c r="I7" s="11"/>
      <c r="J7" s="9"/>
    </row>
    <row r="8" spans="2:12" ht="15.75">
      <c r="B8" s="18" t="s">
        <v>24</v>
      </c>
      <c r="C8" s="17">
        <f>июль!B20</f>
        <v>-5237.476427999999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4" t="s">
        <v>42</v>
      </c>
      <c r="C16" s="26"/>
      <c r="D16" s="12"/>
      <c r="E16" s="12"/>
      <c r="F16" s="14" t="s">
        <v>41</v>
      </c>
      <c r="G16" s="14">
        <v>7872.7</v>
      </c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G14+G16</f>
        <v>9927.27</v>
      </c>
    </row>
    <row r="20" spans="1:2" ht="15.75">
      <c r="A20" s="16" t="s">
        <v>24</v>
      </c>
      <c r="B20" s="17">
        <f>E7+C8-B19</f>
        <v>-12174.376428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8846.399999999998</v>
      </c>
      <c r="D5" s="12">
        <v>3868.83</v>
      </c>
      <c r="E5" s="12">
        <v>3733.71</v>
      </c>
      <c r="F5" s="12">
        <f>C5+D5-E5</f>
        <v>8981.519999999997</v>
      </c>
      <c r="G5" s="4"/>
      <c r="H5" s="4" t="s">
        <v>27</v>
      </c>
      <c r="I5" s="11">
        <f>август!I5+0</f>
        <v>0</v>
      </c>
      <c r="J5" s="9"/>
    </row>
    <row r="6" spans="2:10" ht="12.75">
      <c r="B6" s="2" t="s">
        <v>6</v>
      </c>
      <c r="C6" s="12">
        <f>август!F6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8846.399999999998</v>
      </c>
      <c r="D7" s="12">
        <f>SUM(D5:D6)</f>
        <v>3868.83</v>
      </c>
      <c r="E7" s="12">
        <f>SUM(E5:E6)</f>
        <v>3733.71</v>
      </c>
      <c r="F7" s="12">
        <f>SUM(F5:F6)</f>
        <v>8981.519999999997</v>
      </c>
      <c r="G7" s="4"/>
      <c r="H7" s="4"/>
      <c r="I7" s="11"/>
      <c r="J7" s="9"/>
    </row>
    <row r="8" spans="2:12" ht="15.75">
      <c r="B8" s="18" t="s">
        <v>24</v>
      </c>
      <c r="C8" s="17">
        <f>август!B20</f>
        <v>-12174.376428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29</v>
      </c>
      <c r="B10" s="29" t="s">
        <v>9</v>
      </c>
      <c r="C10" s="30"/>
      <c r="D10" s="24" t="s">
        <v>10</v>
      </c>
      <c r="E10" s="25"/>
      <c r="F10" s="25"/>
      <c r="G10" s="26"/>
      <c r="H10" s="24" t="s">
        <v>15</v>
      </c>
      <c r="I10" s="25"/>
      <c r="J10" s="25"/>
      <c r="K10" s="25"/>
      <c r="L10" s="26"/>
    </row>
    <row r="11" spans="1:12" ht="22.5" customHeight="1">
      <c r="A11" s="28"/>
      <c r="B11" s="31"/>
      <c r="C11" s="32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22</v>
      </c>
      <c r="G14" s="14">
        <f>240.3*9.2</f>
        <v>2210.7599999999998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19" t="s">
        <v>23</v>
      </c>
      <c r="B19" s="17">
        <f>G14</f>
        <v>2210.7599999999998</v>
      </c>
    </row>
    <row r="20" spans="1:2" ht="15.75">
      <c r="A20" s="16" t="s">
        <v>24</v>
      </c>
      <c r="B20" s="17">
        <f>E7+C8-B19</f>
        <v>-10651.426428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Днс</cp:lastModifiedBy>
  <cp:lastPrinted>2016-02-03T10:47:47Z</cp:lastPrinted>
  <dcterms:created xsi:type="dcterms:W3CDTF">2008-11-05T05:36:25Z</dcterms:created>
  <dcterms:modified xsi:type="dcterms:W3CDTF">2016-02-04T13:06:46Z</dcterms:modified>
  <cp:category/>
  <cp:version/>
  <cp:contentType/>
  <cp:contentStatus/>
</cp:coreProperties>
</file>