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<sst xmlns="http://schemas.openxmlformats.org/spreadsheetml/2006/main" count="407" uniqueCount="48">
  <si>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</si>
  <si>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</si>
  <si>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</si>
  <si>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</si>
  <si>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</si>
  <si>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</si>
  <si>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</si>
  <si>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</si>
  <si>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</si>
  <si>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</si>
  <si>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</si>
  <si>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</si>
  <si>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</si>
  <si>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</si>
  <si>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</si>
  <si>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</si>
  <si>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</si>
  <si>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</si>
  <si>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</si>
  <si>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</si>
  <si>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</si>
  <si>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Ленина 24</t>
  </si>
  <si>
    <t>итого</t>
  </si>
  <si>
    <t xml:space="preserve">Всего затрат   </t>
  </si>
  <si>
    <t xml:space="preserve">Остаток </t>
  </si>
  <si>
    <t>содержание и обслуживание</t>
  </si>
  <si>
    <t>общего имущества</t>
  </si>
  <si>
    <t>кап.ремонт</t>
  </si>
  <si>
    <t>340,9*8,55</t>
  </si>
  <si>
    <t xml:space="preserve">дата 2015г </t>
  </si>
  <si>
    <t>30.02.2015</t>
  </si>
  <si>
    <t>замена предохранителя в светильнике, крепление телефонного кабеля</t>
  </si>
  <si>
    <t>электрик</t>
  </si>
  <si>
    <t>предохранитель</t>
  </si>
  <si>
    <t>шт</t>
  </si>
  <si>
    <t>Ремонтные работы за март</t>
  </si>
  <si>
    <t>смета</t>
  </si>
  <si>
    <t>снято</t>
  </si>
  <si>
    <t>остаток</t>
  </si>
  <si>
    <t>косметический ремонт подъездов</t>
  </si>
  <si>
    <t>Косметический ремонт подъездов</t>
  </si>
  <si>
    <t>Электромонтажные работы</t>
  </si>
  <si>
    <t>сметная стоимость 43841,64- 19325,99 (снято с кап.ремонта) остаток =</t>
  </si>
  <si>
    <t>Изготовление и монтаж скамейки</t>
  </si>
  <si>
    <t>Ремонтные работы за июнь</t>
  </si>
  <si>
    <t>340,9*9,2</t>
  </si>
  <si>
    <t>выполненые работы за октябрь 2015г.</t>
  </si>
  <si>
    <t>выполненные работы за декабрь 2015г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</si>
</sst>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dd/mm/yy;@"/>
    <numFmt numFmtId="175" formatCode="0.000"/>
    <numFmt numFmtId="176" formatCode="0.0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2" fontId="0" fillId="0" borderId="0" xfId="0" applyNumberForma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42034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v>2739.23</v>
      </c>
      <c r="D5" s="11">
        <v>5099.87</v>
      </c>
      <c r="E5" s="11">
        <v>5111.04</v>
      </c>
      <c r="F5" s="11">
        <f>C5+D5-E5</f>
        <v>2728.0600000000004</v>
      </c>
      <c r="G5" s="4"/>
      <c r="H5" s="4" t="s">
        <v>27</v>
      </c>
      <c r="I5" s="10">
        <f>19325.99+0</f>
        <v>19325.99</v>
      </c>
      <c r="J5" s="8"/>
    </row>
    <row r="6" spans="2:10" ht="12.75">
      <c r="B6" s="2" t="s">
        <v>6</v>
      </c>
      <c r="C6" s="11"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2739.23</v>
      </c>
      <c r="D7" s="11">
        <f>SUM(D5:D6)</f>
        <v>5099.87</v>
      </c>
      <c r="E7" s="11">
        <f>SUM(E5:E6)</f>
        <v>5111.04</v>
      </c>
      <c r="F7" s="11">
        <f>SUM(F5:F6)</f>
        <v>2728.0600000000004</v>
      </c>
      <c r="G7" s="4"/>
      <c r="H7" s="4"/>
      <c r="I7" s="10"/>
      <c r="J7" s="8"/>
    </row>
    <row r="8" spans="2:12" ht="15.75">
      <c r="B8" t="s">
        <v>24</v>
      </c>
      <c r="C8" s="19">
        <v>-3496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28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v>2914.7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4"/>
      <c r="G16" s="12"/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4"/>
      <c r="G17" s="12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4"/>
      <c r="G18" s="12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4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4"/>
      <c r="G20" s="12"/>
      <c r="H20" s="3"/>
      <c r="I20" s="3"/>
      <c r="J20" s="3"/>
      <c r="K20" s="11"/>
      <c r="L20" s="13"/>
    </row>
    <row r="22" spans="1:2" ht="15.75">
      <c r="A22" s="18" t="s">
        <v>23</v>
      </c>
      <c r="B22" s="16">
        <f>G14</f>
        <v>2914.7</v>
      </c>
    </row>
    <row r="23" spans="1:2" ht="15.75">
      <c r="A23" s="16" t="s">
        <v>24</v>
      </c>
      <c r="B23" s="19">
        <f>E7+C8-B22</f>
        <v>-1299.6599999999999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42307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f>сентябрь!F5</f>
        <v>2930.3099999999986</v>
      </c>
      <c r="D5" s="11">
        <v>4982.15</v>
      </c>
      <c r="E5" s="11">
        <v>4827.97</v>
      </c>
      <c r="F5" s="11">
        <f>C5+D5-E5</f>
        <v>3084.489999999998</v>
      </c>
      <c r="G5" s="4"/>
      <c r="H5" s="4" t="s">
        <v>27</v>
      </c>
      <c r="I5" s="10">
        <f>сентябрь!I5+0</f>
        <v>18.81</v>
      </c>
      <c r="J5" s="8"/>
    </row>
    <row r="6" spans="2:10" ht="12.75">
      <c r="B6" s="2" t="s">
        <v>6</v>
      </c>
      <c r="C6" s="11">
        <f>сентябрь!F6</f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2930.3099999999986</v>
      </c>
      <c r="D7" s="11">
        <f>SUM(D5:D6)</f>
        <v>4982.15</v>
      </c>
      <c r="E7" s="11">
        <f>SUM(E5:E6)</f>
        <v>4827.97</v>
      </c>
      <c r="F7" s="11">
        <f>SUM(F5:F6)</f>
        <v>3084.489999999998</v>
      </c>
      <c r="G7" s="4"/>
      <c r="H7" s="4"/>
      <c r="I7" s="10"/>
      <c r="J7" s="8"/>
    </row>
    <row r="8" spans="2:12" ht="15.75">
      <c r="B8" t="s">
        <v>24</v>
      </c>
      <c r="C8" s="19">
        <f>сентябрь!B23</f>
        <v>-30028.7512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45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f>340.9*9.2</f>
        <v>3136.2799999999997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44" t="s">
        <v>46</v>
      </c>
      <c r="C16" s="45"/>
      <c r="D16" s="11"/>
      <c r="E16" s="11"/>
      <c r="F16" s="14"/>
      <c r="G16" s="12"/>
      <c r="H16" s="3"/>
      <c r="I16" s="3"/>
      <c r="J16" s="3"/>
      <c r="K16" s="11"/>
      <c r="L16" s="7"/>
    </row>
    <row r="17" spans="1:12" ht="12.75">
      <c r="A17" s="2"/>
      <c r="B17" s="46"/>
      <c r="C17" s="47"/>
      <c r="D17" s="11"/>
      <c r="E17" s="11"/>
      <c r="F17" s="14" t="s">
        <v>36</v>
      </c>
      <c r="G17" s="12">
        <v>1198.59</v>
      </c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4"/>
      <c r="G18" s="12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4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4"/>
      <c r="G20" s="12"/>
      <c r="H20" s="3"/>
      <c r="I20" s="3"/>
      <c r="J20" s="3"/>
      <c r="K20" s="11"/>
      <c r="L20" s="13"/>
    </row>
    <row r="22" spans="1:2" ht="15.75">
      <c r="A22" s="18" t="s">
        <v>23</v>
      </c>
      <c r="B22" s="16">
        <f>G14+G17</f>
        <v>4334.87</v>
      </c>
    </row>
    <row r="23" spans="1:2" ht="15.75">
      <c r="A23" s="16" t="s">
        <v>24</v>
      </c>
      <c r="B23" s="19">
        <f>E7+C8-B22</f>
        <v>-29535.651199999997</v>
      </c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42338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f>октябрь!F5</f>
        <v>3084.489999999998</v>
      </c>
      <c r="D5" s="11">
        <v>4982.15</v>
      </c>
      <c r="E5" s="11">
        <v>5127.59</v>
      </c>
      <c r="F5" s="11">
        <f>C5+D5-E5</f>
        <v>2939.0499999999975</v>
      </c>
      <c r="G5" s="4"/>
      <c r="H5" s="4" t="s">
        <v>27</v>
      </c>
      <c r="I5" s="10">
        <f>октябрь!I5+0</f>
        <v>18.81</v>
      </c>
      <c r="J5" s="8"/>
    </row>
    <row r="6" spans="2:10" ht="12.75">
      <c r="B6" s="2" t="s">
        <v>6</v>
      </c>
      <c r="C6" s="11">
        <f>октябрь!F6</f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3084.489999999998</v>
      </c>
      <c r="D7" s="11">
        <f>SUM(D5:D6)</f>
        <v>4982.15</v>
      </c>
      <c r="E7" s="11">
        <f>SUM(E5:E6)</f>
        <v>5127.59</v>
      </c>
      <c r="F7" s="11">
        <f>SUM(F5:F6)</f>
        <v>2939.0499999999975</v>
      </c>
      <c r="G7" s="4"/>
      <c r="H7" s="4"/>
      <c r="I7" s="10"/>
      <c r="J7" s="8"/>
    </row>
    <row r="8" spans="2:12" ht="15.75">
      <c r="B8" t="s">
        <v>24</v>
      </c>
      <c r="C8" s="19">
        <f>октябрь!B23</f>
        <v>-29535.651199999997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45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f>340.9*9.2</f>
        <v>3136.2799999999997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4"/>
      <c r="G16" s="12"/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4"/>
      <c r="G17" s="12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4"/>
      <c r="G18" s="12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4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4"/>
      <c r="G20" s="12"/>
      <c r="H20" s="3"/>
      <c r="I20" s="3"/>
      <c r="J20" s="3"/>
      <c r="K20" s="11"/>
      <c r="L20" s="13"/>
    </row>
    <row r="22" spans="1:2" ht="15.75">
      <c r="A22" s="18" t="s">
        <v>23</v>
      </c>
      <c r="B22" s="16">
        <f>G14</f>
        <v>3136.2799999999997</v>
      </c>
    </row>
    <row r="23" spans="1:2" ht="15.75">
      <c r="A23" s="16" t="s">
        <v>24</v>
      </c>
      <c r="B23" s="19">
        <f>E7+C8-B22</f>
        <v>-27544.341199999995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42368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f>ноябрь!F5</f>
        <v>2939.0499999999975</v>
      </c>
      <c r="D5" s="11">
        <v>4982.15</v>
      </c>
      <c r="E5" s="11">
        <v>4982.32</v>
      </c>
      <c r="F5" s="11">
        <f>C5+D5-E5</f>
        <v>2938.8799999999974</v>
      </c>
      <c r="G5" s="4"/>
      <c r="H5" s="4" t="s">
        <v>27</v>
      </c>
      <c r="I5" s="10">
        <f>ноябрь!I5+0</f>
        <v>18.81</v>
      </c>
      <c r="J5" s="8"/>
    </row>
    <row r="6" spans="2:10" ht="12.75">
      <c r="B6" s="2" t="s">
        <v>6</v>
      </c>
      <c r="C6" s="11">
        <f>ноябрь!F6</f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2939.0499999999975</v>
      </c>
      <c r="D7" s="11">
        <f>SUM(D5:D6)</f>
        <v>4982.15</v>
      </c>
      <c r="E7" s="11">
        <f>SUM(E5:E6)</f>
        <v>4982.32</v>
      </c>
      <c r="F7" s="11">
        <f>SUM(F5:F6)</f>
        <v>2938.8799999999974</v>
      </c>
      <c r="G7" s="4"/>
      <c r="H7" s="4"/>
      <c r="I7" s="10"/>
      <c r="J7" s="8"/>
    </row>
    <row r="8" spans="2:12" ht="15.75">
      <c r="B8" t="s">
        <v>24</v>
      </c>
      <c r="C8" s="19">
        <f>ноябрь!B23</f>
        <v>-27544.341199999995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45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f>340.9*9.2</f>
        <v>3136.2799999999997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44" t="s">
        <v>47</v>
      </c>
      <c r="C16" s="45"/>
      <c r="D16" s="11"/>
      <c r="E16" s="11"/>
      <c r="F16" s="14"/>
      <c r="G16" s="12"/>
      <c r="H16" s="3"/>
      <c r="I16" s="3"/>
      <c r="J16" s="3"/>
      <c r="K16" s="11"/>
      <c r="L16" s="7"/>
    </row>
    <row r="17" spans="1:12" ht="12.75">
      <c r="A17" s="2"/>
      <c r="B17" s="46"/>
      <c r="C17" s="47"/>
      <c r="D17" s="11"/>
      <c r="E17" s="11"/>
      <c r="F17" s="14" t="s">
        <v>36</v>
      </c>
      <c r="G17" s="12">
        <v>908.97</v>
      </c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4"/>
      <c r="G18" s="12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4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4"/>
      <c r="G20" s="12"/>
      <c r="H20" s="3"/>
      <c r="I20" s="3"/>
      <c r="J20" s="3"/>
      <c r="K20" s="11"/>
      <c r="L20" s="13"/>
    </row>
    <row r="22" spans="1:2" ht="15.75">
      <c r="A22" s="18" t="s">
        <v>23</v>
      </c>
      <c r="B22" s="16">
        <f>G14+G17</f>
        <v>4045.25</v>
      </c>
    </row>
    <row r="23" spans="1:2" ht="15.75">
      <c r="A23" s="16" t="s">
        <v>24</v>
      </c>
      <c r="B23" s="19">
        <f>E7+C8-B22</f>
        <v>-26607.271199999996</v>
      </c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B23" sqref="B23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 t="s">
        <v>30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f>январь!F5</f>
        <v>2728.0600000000004</v>
      </c>
      <c r="D5" s="11">
        <v>5099.87</v>
      </c>
      <c r="E5" s="11">
        <v>5214.62</v>
      </c>
      <c r="F5" s="11">
        <f>C5+D5-E5</f>
        <v>2613.3100000000004</v>
      </c>
      <c r="G5" s="4"/>
      <c r="H5" s="4" t="s">
        <v>27</v>
      </c>
      <c r="I5" s="10">
        <f>январь!I5</f>
        <v>19325.99</v>
      </c>
      <c r="J5" s="8"/>
    </row>
    <row r="6" spans="2:10" ht="12.75">
      <c r="B6" s="2" t="s">
        <v>6</v>
      </c>
      <c r="C6" s="11">
        <f>январь!F6</f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2728.0600000000004</v>
      </c>
      <c r="D7" s="11">
        <f>SUM(D5:D6)</f>
        <v>5099.87</v>
      </c>
      <c r="E7" s="11">
        <f>SUM(E5:E6)</f>
        <v>5214.62</v>
      </c>
      <c r="F7" s="11">
        <f>SUM(F5:F6)</f>
        <v>2613.3100000000004</v>
      </c>
      <c r="G7" s="4"/>
      <c r="H7" s="4"/>
      <c r="I7" s="10"/>
      <c r="J7" s="8"/>
    </row>
    <row r="8" spans="2:12" ht="15.75">
      <c r="B8" t="s">
        <v>24</v>
      </c>
      <c r="C8" s="19">
        <f>январь!B23</f>
        <v>-1299.6599999999999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28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v>2914.7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0">
        <v>42061</v>
      </c>
      <c r="B16" s="36" t="s">
        <v>31</v>
      </c>
      <c r="C16" s="37"/>
      <c r="D16" s="11" t="s">
        <v>32</v>
      </c>
      <c r="E16" s="11">
        <v>529</v>
      </c>
      <c r="F16" s="21">
        <v>1</v>
      </c>
      <c r="G16" s="14">
        <v>529</v>
      </c>
      <c r="H16" s="3" t="s">
        <v>33</v>
      </c>
      <c r="I16" s="3" t="s">
        <v>34</v>
      </c>
      <c r="J16" s="3">
        <v>1</v>
      </c>
      <c r="K16" s="11">
        <f>20*1.103*1.02</f>
        <v>22.5012</v>
      </c>
      <c r="L16" s="7">
        <f>K16*J16</f>
        <v>22.5012</v>
      </c>
    </row>
    <row r="17" spans="1:12" ht="12.75">
      <c r="A17" s="2"/>
      <c r="B17" s="38"/>
      <c r="C17" s="39"/>
      <c r="D17" s="11"/>
      <c r="E17" s="11"/>
      <c r="F17" s="21"/>
      <c r="G17" s="14"/>
      <c r="H17" s="3"/>
      <c r="I17" s="3"/>
      <c r="J17" s="3"/>
      <c r="K17" s="14" t="s">
        <v>22</v>
      </c>
      <c r="L17" s="13">
        <f>L16</f>
        <v>22.5012</v>
      </c>
    </row>
    <row r="18" spans="1:12" ht="12.75">
      <c r="A18" s="2"/>
      <c r="B18" s="2"/>
      <c r="C18" s="3"/>
      <c r="D18" s="11"/>
      <c r="E18" s="11"/>
      <c r="F18" s="21"/>
      <c r="G18" s="14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21"/>
      <c r="G19" s="14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21"/>
      <c r="G20" s="14"/>
      <c r="H20" s="3"/>
      <c r="I20" s="3"/>
      <c r="J20" s="3"/>
      <c r="K20" s="11"/>
      <c r="L20" s="13"/>
    </row>
    <row r="22" spans="1:2" ht="15.75">
      <c r="A22" s="18" t="s">
        <v>23</v>
      </c>
      <c r="B22" s="19">
        <f>G14+G16+L17</f>
        <v>3466.2012</v>
      </c>
    </row>
    <row r="23" spans="1:2" ht="15.75">
      <c r="A23" s="16" t="s">
        <v>24</v>
      </c>
      <c r="B23" s="19">
        <f>E7+C8-B22</f>
        <v>448.75880000000006</v>
      </c>
    </row>
  </sheetData>
  <sheetProtection/>
  <mergeCells count="5">
    <mergeCell ref="H10:L10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42093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2" ht="12.75">
      <c r="A5" s="2" t="s">
        <v>5</v>
      </c>
      <c r="B5" s="2" t="s">
        <v>7</v>
      </c>
      <c r="C5" s="11">
        <f>февраль!F5</f>
        <v>2613.3100000000004</v>
      </c>
      <c r="D5" s="11">
        <v>5099.87</v>
      </c>
      <c r="E5" s="11">
        <v>4969.05</v>
      </c>
      <c r="F5" s="11">
        <f>C5+D5-E5</f>
        <v>2744.13</v>
      </c>
      <c r="G5" s="4"/>
      <c r="H5" s="4" t="s">
        <v>27</v>
      </c>
      <c r="I5" s="10">
        <f>февраль!I5</f>
        <v>19325.99</v>
      </c>
      <c r="J5" s="40"/>
      <c r="K5" s="40"/>
      <c r="L5" s="40"/>
    </row>
    <row r="6" spans="2:12" ht="12.75">
      <c r="B6" s="2" t="s">
        <v>6</v>
      </c>
      <c r="C6" s="11">
        <f>февраль!F6</f>
        <v>0</v>
      </c>
      <c r="D6" s="11">
        <v>0</v>
      </c>
      <c r="E6" s="11">
        <v>0</v>
      </c>
      <c r="F6" s="11">
        <f>C6+D6-E6</f>
        <v>0</v>
      </c>
      <c r="G6" s="4"/>
      <c r="H6" s="4" t="s">
        <v>37</v>
      </c>
      <c r="I6" s="10">
        <v>19325.99</v>
      </c>
      <c r="J6" s="40" t="s">
        <v>39</v>
      </c>
      <c r="K6" s="40"/>
      <c r="L6" s="40"/>
    </row>
    <row r="7" spans="2:10" ht="12.75">
      <c r="B7" s="2" t="s">
        <v>8</v>
      </c>
      <c r="C7" s="11">
        <f>SUM(C5:C6)</f>
        <v>2613.3100000000004</v>
      </c>
      <c r="D7" s="11">
        <f>SUM(D5:D6)</f>
        <v>5099.87</v>
      </c>
      <c r="E7" s="11">
        <f>SUM(E5:E6)</f>
        <v>4969.05</v>
      </c>
      <c r="F7" s="11">
        <f>SUM(F5:F6)</f>
        <v>2744.13</v>
      </c>
      <c r="G7" s="4"/>
      <c r="H7" s="4" t="s">
        <v>38</v>
      </c>
      <c r="I7" s="10">
        <v>0</v>
      </c>
      <c r="J7" s="8"/>
    </row>
    <row r="8" spans="2:12" ht="15.75">
      <c r="B8" t="s">
        <v>24</v>
      </c>
      <c r="C8" s="19">
        <f>февраль!B23</f>
        <v>448.75880000000006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28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v>2914.7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33" t="s">
        <v>35</v>
      </c>
      <c r="C16" s="35"/>
      <c r="D16" s="11"/>
      <c r="E16" s="11"/>
      <c r="F16" s="14" t="s">
        <v>36</v>
      </c>
      <c r="G16" s="12">
        <v>1417.46</v>
      </c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4"/>
      <c r="G17" s="12"/>
      <c r="H17" s="3"/>
      <c r="I17" s="3"/>
      <c r="J17" s="3"/>
      <c r="K17" s="11"/>
      <c r="L17" s="7"/>
    </row>
    <row r="18" spans="1:12" ht="12.75" customHeight="1">
      <c r="A18" s="2"/>
      <c r="B18" s="36" t="s">
        <v>40</v>
      </c>
      <c r="C18" s="37"/>
      <c r="D18" s="24"/>
      <c r="E18" s="43" t="s">
        <v>42</v>
      </c>
      <c r="F18" s="43"/>
      <c r="G18" s="12"/>
      <c r="H18" s="3"/>
      <c r="I18" s="3"/>
      <c r="J18" s="3"/>
      <c r="K18" s="11"/>
      <c r="L18" s="7"/>
    </row>
    <row r="19" spans="1:12" ht="12.75">
      <c r="A19" s="2"/>
      <c r="B19" s="38"/>
      <c r="C19" s="39"/>
      <c r="D19" s="24"/>
      <c r="E19" s="43"/>
      <c r="F19" s="43"/>
      <c r="G19" s="22">
        <f>43841.64-I6</f>
        <v>24515.649999999998</v>
      </c>
      <c r="H19" s="3"/>
      <c r="I19" s="3"/>
      <c r="J19" s="3"/>
      <c r="K19" s="11"/>
      <c r="L19" s="7"/>
    </row>
    <row r="20" spans="1:12" ht="12.75">
      <c r="A20" s="2"/>
      <c r="B20" s="25"/>
      <c r="C20" s="25"/>
      <c r="D20" s="23"/>
      <c r="E20" s="23"/>
      <c r="F20" s="23"/>
      <c r="G20" s="22"/>
      <c r="H20" s="3"/>
      <c r="I20" s="3"/>
      <c r="J20" s="3"/>
      <c r="K20" s="11"/>
      <c r="L20" s="7"/>
    </row>
    <row r="21" spans="1:12" ht="12.75">
      <c r="A21" s="2"/>
      <c r="B21" s="41" t="s">
        <v>41</v>
      </c>
      <c r="C21" s="42"/>
      <c r="D21" s="23"/>
      <c r="E21" s="23"/>
      <c r="F21" s="26" t="s">
        <v>36</v>
      </c>
      <c r="G21" s="22">
        <v>11442.23</v>
      </c>
      <c r="H21" s="3"/>
      <c r="I21" s="3"/>
      <c r="J21" s="3"/>
      <c r="K21" s="11"/>
      <c r="L21" s="7"/>
    </row>
    <row r="22" spans="1:12" ht="12.75">
      <c r="A22" s="2"/>
      <c r="B22" s="2"/>
      <c r="C22" s="12"/>
      <c r="D22" s="11"/>
      <c r="E22" s="11"/>
      <c r="F22" s="14"/>
      <c r="G22" s="12"/>
      <c r="H22" s="3"/>
      <c r="I22" s="3"/>
      <c r="J22" s="3"/>
      <c r="K22" s="11"/>
      <c r="L22" s="13"/>
    </row>
    <row r="24" spans="1:2" ht="15.75">
      <c r="A24" s="18" t="s">
        <v>23</v>
      </c>
      <c r="B24" s="19">
        <f>G14+G16+G19+G21</f>
        <v>40290.03999999999</v>
      </c>
    </row>
    <row r="25" spans="1:2" ht="15.75">
      <c r="A25" s="16" t="s">
        <v>24</v>
      </c>
      <c r="B25" s="19">
        <f>E7+C8-B24</f>
        <v>-34872.231199999995</v>
      </c>
    </row>
  </sheetData>
  <sheetProtection/>
  <mergeCells count="10">
    <mergeCell ref="J5:L5"/>
    <mergeCell ref="J6:L6"/>
    <mergeCell ref="B18:C19"/>
    <mergeCell ref="B21:C21"/>
    <mergeCell ref="E18:F19"/>
    <mergeCell ref="A10:A11"/>
    <mergeCell ref="B10:C11"/>
    <mergeCell ref="H10:L10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42124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f>март!F5</f>
        <v>2744.13</v>
      </c>
      <c r="D5" s="11">
        <v>5099.87</v>
      </c>
      <c r="E5" s="11">
        <v>5099.6</v>
      </c>
      <c r="F5" s="11">
        <f>C5+D5-E5</f>
        <v>2744.3999999999996</v>
      </c>
      <c r="G5" s="4"/>
      <c r="H5" s="4" t="s">
        <v>27</v>
      </c>
      <c r="I5" s="10">
        <f>март!I7</f>
        <v>0</v>
      </c>
      <c r="J5" s="8"/>
    </row>
    <row r="6" spans="2:10" ht="12.75">
      <c r="B6" s="2" t="s">
        <v>6</v>
      </c>
      <c r="C6" s="11">
        <f>март!F6</f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2744.13</v>
      </c>
      <c r="D7" s="11">
        <f>SUM(D5:D6)</f>
        <v>5099.87</v>
      </c>
      <c r="E7" s="11">
        <f>SUM(E5:E6)</f>
        <v>5099.6</v>
      </c>
      <c r="F7" s="11">
        <f>SUM(F5:F6)</f>
        <v>2744.3999999999996</v>
      </c>
      <c r="G7" s="4"/>
      <c r="H7" s="4"/>
      <c r="I7" s="10"/>
      <c r="J7" s="8"/>
    </row>
    <row r="8" spans="2:12" ht="15.75">
      <c r="B8" t="s">
        <v>24</v>
      </c>
      <c r="C8" s="19">
        <f>март!B25</f>
        <v>-34872.231199999995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28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v>2914.7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44" t="s">
        <v>43</v>
      </c>
      <c r="C16" s="45"/>
      <c r="D16" s="11"/>
      <c r="E16" s="11"/>
      <c r="F16" s="14" t="s">
        <v>36</v>
      </c>
      <c r="G16" s="12">
        <v>4974.45</v>
      </c>
      <c r="H16" s="3"/>
      <c r="I16" s="3"/>
      <c r="J16" s="3"/>
      <c r="K16" s="11"/>
      <c r="L16" s="7"/>
    </row>
    <row r="17" spans="1:12" ht="12.75">
      <c r="A17" s="2"/>
      <c r="B17" s="46"/>
      <c r="C17" s="47"/>
      <c r="D17" s="11"/>
      <c r="E17" s="11"/>
      <c r="F17" s="14"/>
      <c r="G17" s="12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4"/>
      <c r="G18" s="12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4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4"/>
      <c r="G20" s="12"/>
      <c r="H20" s="3"/>
      <c r="I20" s="3"/>
      <c r="J20" s="3"/>
      <c r="K20" s="11"/>
      <c r="L20" s="13"/>
    </row>
    <row r="22" spans="1:2" ht="15.75">
      <c r="A22" s="18" t="s">
        <v>23</v>
      </c>
      <c r="B22" s="16">
        <f>G14+G16</f>
        <v>7889.15</v>
      </c>
    </row>
    <row r="23" spans="1:2" ht="15.75">
      <c r="A23" s="16" t="s">
        <v>24</v>
      </c>
      <c r="B23" s="19">
        <f>E7+C8-B22</f>
        <v>-37661.7812</v>
      </c>
    </row>
  </sheetData>
  <sheetProtection/>
  <mergeCells count="5">
    <mergeCell ref="H10:L10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42154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f>апрель!F5</f>
        <v>2744.3999999999996</v>
      </c>
      <c r="D5" s="11">
        <v>5099.87</v>
      </c>
      <c r="E5" s="11">
        <v>5099.39</v>
      </c>
      <c r="F5" s="11">
        <f>C5+D5-E5</f>
        <v>2744.879999999999</v>
      </c>
      <c r="G5" s="4"/>
      <c r="H5" s="4" t="s">
        <v>27</v>
      </c>
      <c r="I5" s="10">
        <f>апрель!I5</f>
        <v>0</v>
      </c>
      <c r="J5" s="8"/>
    </row>
    <row r="6" spans="2:10" ht="12.75">
      <c r="B6" s="2" t="s">
        <v>6</v>
      </c>
      <c r="C6" s="11">
        <f>апрель!F6</f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2744.3999999999996</v>
      </c>
      <c r="D7" s="11">
        <f>SUM(D5:D6)</f>
        <v>5099.87</v>
      </c>
      <c r="E7" s="11">
        <f>SUM(E5:E6)</f>
        <v>5099.39</v>
      </c>
      <c r="F7" s="11">
        <f>SUM(F5:F6)</f>
        <v>2744.879999999999</v>
      </c>
      <c r="G7" s="4"/>
      <c r="H7" s="4"/>
      <c r="I7" s="10"/>
      <c r="J7" s="8"/>
    </row>
    <row r="8" spans="2:12" ht="15.75">
      <c r="B8" t="s">
        <v>24</v>
      </c>
      <c r="C8" s="19">
        <f>апрель!B23</f>
        <v>-37661.7812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28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v>2914.7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4"/>
      <c r="G16" s="12"/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4"/>
      <c r="G17" s="12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4"/>
      <c r="G18" s="12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4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4"/>
      <c r="G20" s="12"/>
      <c r="H20" s="3"/>
      <c r="I20" s="3"/>
      <c r="J20" s="3"/>
      <c r="K20" s="11"/>
      <c r="L20" s="13"/>
    </row>
    <row r="22" spans="1:2" ht="15.75">
      <c r="A22" s="18" t="s">
        <v>23</v>
      </c>
      <c r="B22" s="16">
        <f>G14</f>
        <v>2914.7</v>
      </c>
    </row>
    <row r="23" spans="1:2" ht="15.75">
      <c r="A23" s="16" t="s">
        <v>24</v>
      </c>
      <c r="B23" s="19">
        <f>E7+C8-B22</f>
        <v>-35477.091199999995</v>
      </c>
    </row>
  </sheetData>
  <sheetProtection/>
  <mergeCells count="4">
    <mergeCell ref="H10:L10"/>
    <mergeCell ref="A10:A11"/>
    <mergeCell ref="B10:C11"/>
    <mergeCell ref="D10:G1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42185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f>май!F5</f>
        <v>2744.879999999999</v>
      </c>
      <c r="D5" s="11">
        <v>5099.87</v>
      </c>
      <c r="E5" s="11">
        <v>5852.67</v>
      </c>
      <c r="F5" s="11">
        <f>C5+D5-E5</f>
        <v>1992.079999999999</v>
      </c>
      <c r="G5" s="4"/>
      <c r="H5" s="4" t="s">
        <v>27</v>
      </c>
      <c r="I5" s="10">
        <f>май!I5+18.81</f>
        <v>18.81</v>
      </c>
      <c r="J5" s="8"/>
    </row>
    <row r="6" spans="2:10" ht="12.75">
      <c r="B6" s="2" t="s">
        <v>6</v>
      </c>
      <c r="C6" s="11">
        <f>май!F6</f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2744.879999999999</v>
      </c>
      <c r="D7" s="11">
        <f>SUM(D5:D6)</f>
        <v>5099.87</v>
      </c>
      <c r="E7" s="11">
        <f>SUM(E5:E6)</f>
        <v>5852.67</v>
      </c>
      <c r="F7" s="11">
        <f>SUM(F5:F6)</f>
        <v>1992.079999999999</v>
      </c>
      <c r="G7" s="4"/>
      <c r="H7" s="4"/>
      <c r="I7" s="10"/>
      <c r="J7" s="8"/>
    </row>
    <row r="8" spans="2:12" ht="15.75">
      <c r="B8" t="s">
        <v>24</v>
      </c>
      <c r="C8" s="19">
        <f>май!B23</f>
        <v>-35477.091199999995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28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v>2914.7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33" t="s">
        <v>44</v>
      </c>
      <c r="C16" s="35"/>
      <c r="D16" s="11"/>
      <c r="E16" s="11"/>
      <c r="F16" s="14" t="s">
        <v>36</v>
      </c>
      <c r="G16" s="12">
        <v>1826.63</v>
      </c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4"/>
      <c r="G17" s="12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4"/>
      <c r="G18" s="12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4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4"/>
      <c r="G20" s="12"/>
      <c r="H20" s="3"/>
      <c r="I20" s="3"/>
      <c r="J20" s="3"/>
      <c r="K20" s="11"/>
      <c r="L20" s="13"/>
    </row>
    <row r="22" spans="1:2" ht="15.75">
      <c r="A22" s="18" t="s">
        <v>23</v>
      </c>
      <c r="B22" s="16">
        <f>G14+G16</f>
        <v>4741.33</v>
      </c>
    </row>
    <row r="23" spans="1:2" ht="15.75">
      <c r="A23" s="16" t="s">
        <v>24</v>
      </c>
      <c r="B23" s="19">
        <f>E7+C8-B22</f>
        <v>-34365.7512</v>
      </c>
    </row>
  </sheetData>
  <sheetProtection/>
  <mergeCells count="5">
    <mergeCell ref="H10:L10"/>
    <mergeCell ref="A10:A11"/>
    <mergeCell ref="B10:C11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42215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f>июнь!F5</f>
        <v>1992.079999999999</v>
      </c>
      <c r="D5" s="11">
        <v>4629.38</v>
      </c>
      <c r="E5" s="11">
        <v>3671.37</v>
      </c>
      <c r="F5" s="11">
        <f>C5+D5-E5</f>
        <v>2950.0899999999992</v>
      </c>
      <c r="G5" s="4"/>
      <c r="H5" s="4" t="s">
        <v>27</v>
      </c>
      <c r="I5" s="10">
        <f>июнь!I5</f>
        <v>18.81</v>
      </c>
      <c r="J5" s="8"/>
    </row>
    <row r="6" spans="2:10" ht="12.75">
      <c r="B6" s="2" t="s">
        <v>6</v>
      </c>
      <c r="C6" s="11">
        <f>июнь!F6</f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1992.079999999999</v>
      </c>
      <c r="D7" s="11">
        <f>SUM(D5:D6)</f>
        <v>4629.38</v>
      </c>
      <c r="E7" s="11">
        <f>SUM(E5:E6)</f>
        <v>3671.37</v>
      </c>
      <c r="F7" s="11">
        <f>SUM(F5:F6)</f>
        <v>2950.0899999999992</v>
      </c>
      <c r="G7" s="4"/>
      <c r="H7" s="4"/>
      <c r="I7" s="10"/>
      <c r="J7" s="8"/>
    </row>
    <row r="8" spans="2:12" ht="15.75">
      <c r="B8" t="s">
        <v>24</v>
      </c>
      <c r="C8" s="19">
        <f>июнь!B23</f>
        <v>-34365.7512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28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v>2914.7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4"/>
      <c r="G16" s="12"/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4"/>
      <c r="G17" s="12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4"/>
      <c r="G18" s="12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4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4"/>
      <c r="G20" s="12"/>
      <c r="H20" s="3"/>
      <c r="I20" s="3"/>
      <c r="J20" s="3"/>
      <c r="K20" s="11"/>
      <c r="L20" s="13"/>
    </row>
    <row r="22" spans="1:2" ht="15.75">
      <c r="A22" s="18" t="s">
        <v>23</v>
      </c>
      <c r="B22" s="16">
        <f>G14</f>
        <v>2914.7</v>
      </c>
    </row>
    <row r="23" spans="1:2" ht="15.75">
      <c r="A23" s="16" t="s">
        <v>24</v>
      </c>
      <c r="B23" s="19">
        <f>E7+C8-B22</f>
        <v>-33609.0812</v>
      </c>
    </row>
  </sheetData>
  <sheetProtection/>
  <mergeCells count="4">
    <mergeCell ref="H10:L10"/>
    <mergeCell ref="A10:A11"/>
    <mergeCell ref="B10:C11"/>
    <mergeCell ref="D10:G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42246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f>июль!F5</f>
        <v>2950.0899999999992</v>
      </c>
      <c r="D5" s="11">
        <v>4629.38</v>
      </c>
      <c r="E5" s="11">
        <v>4842.18</v>
      </c>
      <c r="F5" s="11">
        <f>C5+D5-E5</f>
        <v>2737.289999999999</v>
      </c>
      <c r="G5" s="4"/>
      <c r="H5" s="4" t="s">
        <v>27</v>
      </c>
      <c r="I5" s="10">
        <f>июль!I5+0</f>
        <v>18.81</v>
      </c>
      <c r="J5" s="8"/>
    </row>
    <row r="6" spans="2:10" ht="12.75">
      <c r="B6" s="2" t="s">
        <v>6</v>
      </c>
      <c r="C6" s="11">
        <f>июль!F6</f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2950.0899999999992</v>
      </c>
      <c r="D7" s="11">
        <f>SUM(D5:D6)</f>
        <v>4629.38</v>
      </c>
      <c r="E7" s="11">
        <f>SUM(E5:E6)</f>
        <v>4842.18</v>
      </c>
      <c r="F7" s="11">
        <f>SUM(F5:F6)</f>
        <v>2737.289999999999</v>
      </c>
      <c r="G7" s="4"/>
      <c r="H7" s="4"/>
      <c r="I7" s="10"/>
      <c r="J7" s="8"/>
    </row>
    <row r="8" spans="2:12" ht="15.75">
      <c r="B8" t="s">
        <v>24</v>
      </c>
      <c r="C8" s="19">
        <f>июль!B23</f>
        <v>-33609.0812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28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v>2914.7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4"/>
      <c r="G16" s="12"/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4"/>
      <c r="G17" s="12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4"/>
      <c r="G18" s="12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4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4"/>
      <c r="G20" s="12"/>
      <c r="H20" s="3"/>
      <c r="I20" s="3"/>
      <c r="J20" s="3"/>
      <c r="K20" s="11"/>
      <c r="L20" s="13"/>
    </row>
    <row r="22" spans="1:2" ht="15.75">
      <c r="A22" s="18" t="s">
        <v>23</v>
      </c>
      <c r="B22" s="16">
        <f>G14</f>
        <v>2914.7</v>
      </c>
    </row>
    <row r="23" spans="1:2" ht="15.75">
      <c r="A23" s="16" t="s">
        <v>24</v>
      </c>
      <c r="B23" s="19">
        <f>E7+C8-B22</f>
        <v>-31681.6012</v>
      </c>
    </row>
  </sheetData>
  <sheetProtection/>
  <mergeCells count="4">
    <mergeCell ref="A10:A11"/>
    <mergeCell ref="B10:C11"/>
    <mergeCell ref="D10:G10"/>
    <mergeCell ref="H10:L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8" customWidth="1"/>
    <col min="5" max="5" width="16.125" style="8" customWidth="1"/>
    <col min="6" max="6" width="17.875" style="8" customWidth="1"/>
    <col min="7" max="7" width="16.75390625" style="8" customWidth="1"/>
    <col min="8" max="8" width="17.125" style="8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0"/>
      <c r="E1" s="10"/>
      <c r="F1" s="15">
        <v>42277</v>
      </c>
      <c r="G1" s="10"/>
      <c r="H1" s="10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10"/>
      <c r="H2" s="10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9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9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f>август!F5</f>
        <v>2737.289999999999</v>
      </c>
      <c r="D5" s="11">
        <v>4982.15</v>
      </c>
      <c r="E5" s="11">
        <v>4789.13</v>
      </c>
      <c r="F5" s="11">
        <f>C5+D5-E5</f>
        <v>2930.3099999999986</v>
      </c>
      <c r="G5" s="4"/>
      <c r="H5" s="4" t="s">
        <v>27</v>
      </c>
      <c r="I5" s="10">
        <f>август!I5+0</f>
        <v>18.81</v>
      </c>
      <c r="J5" s="8"/>
    </row>
    <row r="6" spans="2:10" ht="12.75">
      <c r="B6" s="2" t="s">
        <v>6</v>
      </c>
      <c r="C6" s="11">
        <f>август!F6</f>
        <v>0</v>
      </c>
      <c r="D6" s="11">
        <v>0</v>
      </c>
      <c r="E6" s="11">
        <v>0</v>
      </c>
      <c r="F6" s="11">
        <f>C6+D6-E6</f>
        <v>0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2737.289999999999</v>
      </c>
      <c r="D7" s="11">
        <f>SUM(D5:D6)</f>
        <v>4982.15</v>
      </c>
      <c r="E7" s="11">
        <f>SUM(E5:E6)</f>
        <v>4789.13</v>
      </c>
      <c r="F7" s="11">
        <f>SUM(F5:F6)</f>
        <v>2930.3099999999986</v>
      </c>
      <c r="G7" s="4"/>
      <c r="H7" s="4"/>
      <c r="I7" s="10"/>
      <c r="J7" s="8"/>
    </row>
    <row r="8" spans="2:12" ht="15.75">
      <c r="B8" t="s">
        <v>24</v>
      </c>
      <c r="C8" s="19">
        <f>август!B23</f>
        <v>-31681.6012</v>
      </c>
      <c r="D8" s="10"/>
      <c r="E8" s="10"/>
      <c r="F8" s="10"/>
      <c r="G8" s="10"/>
      <c r="H8" s="10"/>
      <c r="I8" s="4"/>
      <c r="J8" s="4"/>
      <c r="K8" s="10"/>
      <c r="L8" s="8"/>
    </row>
    <row r="9" spans="2:12" ht="12.75">
      <c r="B9" s="17"/>
      <c r="D9" s="4"/>
      <c r="E9" s="10"/>
      <c r="F9" s="4"/>
      <c r="G9" s="10"/>
      <c r="H9" s="10"/>
      <c r="I9" s="4"/>
      <c r="J9" s="4"/>
      <c r="K9" s="10"/>
      <c r="L9" s="8"/>
    </row>
    <row r="10" spans="1:12" ht="12.75">
      <c r="A10" s="27" t="s">
        <v>29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11"/>
      <c r="H12" s="11"/>
      <c r="I12" s="3"/>
      <c r="J12" s="3"/>
      <c r="K12" s="11"/>
      <c r="L12" s="7"/>
    </row>
    <row r="13" spans="1:12" ht="12.75">
      <c r="A13" s="2"/>
      <c r="B13" s="2" t="s">
        <v>25</v>
      </c>
      <c r="C13" s="3"/>
      <c r="D13" s="11"/>
      <c r="F13" s="11" t="s">
        <v>45</v>
      </c>
      <c r="G13" s="12"/>
      <c r="H13" s="3"/>
      <c r="I13" s="3"/>
      <c r="J13" s="3"/>
      <c r="K13" s="14"/>
      <c r="L13" s="13"/>
    </row>
    <row r="14" spans="1:12" ht="12.75">
      <c r="A14" s="2"/>
      <c r="B14" s="2" t="s">
        <v>26</v>
      </c>
      <c r="C14" s="3"/>
      <c r="D14" s="11"/>
      <c r="E14" s="11"/>
      <c r="F14" s="14" t="s">
        <v>22</v>
      </c>
      <c r="G14" s="12">
        <f>340.9*9.2</f>
        <v>3136.2799999999997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4"/>
      <c r="G15" s="12"/>
      <c r="H15" s="3"/>
      <c r="I15" s="3"/>
      <c r="J15" s="3"/>
      <c r="K15" s="11"/>
      <c r="L15" s="7"/>
    </row>
    <row r="16" spans="1:12" ht="12.75">
      <c r="A16" s="2"/>
      <c r="B16" s="2"/>
      <c r="C16" s="3"/>
      <c r="D16" s="11"/>
      <c r="E16" s="11"/>
      <c r="F16" s="14"/>
      <c r="G16" s="12"/>
      <c r="H16" s="3"/>
      <c r="I16" s="3"/>
      <c r="J16" s="3"/>
      <c r="K16" s="11"/>
      <c r="L16" s="7"/>
    </row>
    <row r="17" spans="1:12" ht="12.75">
      <c r="A17" s="2"/>
      <c r="B17" s="2"/>
      <c r="C17" s="3"/>
      <c r="D17" s="11"/>
      <c r="E17" s="11"/>
      <c r="F17" s="14"/>
      <c r="G17" s="12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4"/>
      <c r="G18" s="12"/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4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4"/>
      <c r="G20" s="12"/>
      <c r="H20" s="3"/>
      <c r="I20" s="3"/>
      <c r="J20" s="3"/>
      <c r="K20" s="11"/>
      <c r="L20" s="13"/>
    </row>
    <row r="22" spans="1:2" ht="15.75">
      <c r="A22" s="18" t="s">
        <v>23</v>
      </c>
      <c r="B22" s="16">
        <f>G14</f>
        <v>3136.2799999999997</v>
      </c>
    </row>
    <row r="23" spans="1:2" ht="15.75">
      <c r="A23" s="16" t="s">
        <v>24</v>
      </c>
      <c r="B23" s="19">
        <f>E7+C8-B22</f>
        <v>-30028.7512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Днс</cp:lastModifiedBy>
  <cp:lastPrinted>2016-02-03T10:58:15Z</cp:lastPrinted>
  <dcterms:created xsi:type="dcterms:W3CDTF">2008-11-05T05:36:25Z</dcterms:created>
  <dcterms:modified xsi:type="dcterms:W3CDTF">2016-02-04T13:08:33Z</dcterms:modified>
  <cp:category/>
  <cp:version/>
  <cp:contentType/>
  <cp:contentStatus/>
</cp:coreProperties>
</file>