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<sst xmlns="http://schemas.openxmlformats.org/spreadsheetml/2006/main" count="401" uniqueCount="43">
  <si>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</si>
  <si>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</si>
  <si>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</si>
  <si>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</si>
  <si>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</si>
  <si>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</si>
  <si>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</si>
  <si>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</si>
  <si>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</si>
  <si>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</si>
  <si>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</si>
  <si>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</si>
  <si>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</si>
  <si>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</si>
  <si>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</si>
  <si>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</si>
  <si>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</si>
  <si>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</si>
  <si>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</si>
  <si>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</si>
  <si>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</si>
  <si>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</si>
  <si>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затрат</t>
  </si>
  <si>
    <t>Остаток</t>
  </si>
  <si>
    <t>Р.Люксембург 30</t>
  </si>
  <si>
    <t>содержание и обслуживание</t>
  </si>
  <si>
    <t>общего имущества</t>
  </si>
  <si>
    <t>кап.ремонт</t>
  </si>
  <si>
    <t>639,0*8,55</t>
  </si>
  <si>
    <t xml:space="preserve">дата 2015г </t>
  </si>
  <si>
    <t>30.02.2015</t>
  </si>
  <si>
    <t xml:space="preserve">Ремонтные работы за март </t>
  </si>
  <si>
    <t>смета</t>
  </si>
  <si>
    <t>Работы на кровле</t>
  </si>
  <si>
    <t>вышка</t>
  </si>
  <si>
    <t>час</t>
  </si>
  <si>
    <t>ремонтные работы за апрель 2015</t>
  </si>
  <si>
    <t>калькуляция</t>
  </si>
  <si>
    <t>Ремонтные работы за июнь</t>
  </si>
  <si>
    <t>Ремонтные работы за июль 2015г.</t>
  </si>
  <si>
    <t>639,0*9,2</t>
  </si>
  <si>
    <t>ремонтные работы за сентябрь 2015г.</t>
  </si>
  <si>
    <t>выполненные работы за ноябрь 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</si>
</sst>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40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43" fontId="3" fillId="0" borderId="10" xfId="58" applyFont="1" applyBorder="1" applyAlignment="1">
      <alignment horizontal="center"/>
    </xf>
    <xf numFmtId="43" fontId="5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13.125" style="0" customWidth="1"/>
    <col min="2" max="2" width="12.25390625" style="0" customWidth="1"/>
    <col min="3" max="3" width="14.125" style="0" customWidth="1"/>
    <col min="4" max="4" width="12.125" style="0" customWidth="1"/>
    <col min="5" max="5" width="15.75390625" style="0" customWidth="1"/>
    <col min="6" max="6" width="16.875" style="0" customWidth="1"/>
    <col min="7" max="7" width="15.625" style="0" customWidth="1"/>
    <col min="8" max="8" width="15.375" style="0" customWidth="1"/>
    <col min="9" max="9" width="8.625" style="0" customWidth="1"/>
    <col min="10" max="10" width="10.375" style="0" customWidth="1"/>
    <col min="11" max="11" width="9.25390625" style="0" customWidth="1"/>
    <col min="12" max="12" width="12.875" style="0" customWidth="1"/>
  </cols>
  <sheetData>
    <row r="1" spans="1:12" ht="20.25">
      <c r="A1" s="1"/>
      <c r="C1" s="11"/>
      <c r="D1" s="4"/>
      <c r="E1" s="4"/>
      <c r="F1" s="5">
        <v>42034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57341.87</v>
      </c>
      <c r="D5" s="12">
        <v>9583.4</v>
      </c>
      <c r="E5" s="3">
        <v>7011.34</v>
      </c>
      <c r="F5" s="12">
        <v>59913.93</v>
      </c>
      <c r="G5" s="4"/>
      <c r="H5" s="4" t="s">
        <v>27</v>
      </c>
      <c r="I5" s="11">
        <f>12493.75+69.29</f>
        <v>12563.04</v>
      </c>
      <c r="J5" s="9"/>
    </row>
    <row r="6" spans="2:10" ht="12.75">
      <c r="B6" s="2" t="s">
        <v>6</v>
      </c>
      <c r="C6" s="12">
        <v>9728.49</v>
      </c>
      <c r="D6" s="3">
        <v>0</v>
      </c>
      <c r="E6" s="3">
        <v>0</v>
      </c>
      <c r="F6" s="12">
        <v>9728.49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67070.36</v>
      </c>
      <c r="D7" s="12">
        <f>SUM(D5:D6)</f>
        <v>9583.4</v>
      </c>
      <c r="E7" s="3">
        <f>SUM(E5:E6)</f>
        <v>7011.34</v>
      </c>
      <c r="F7" s="12">
        <f>SUM(F5:F6)</f>
        <v>69642.42</v>
      </c>
      <c r="G7" s="4"/>
      <c r="H7" s="4"/>
      <c r="I7" s="11"/>
      <c r="J7" s="9"/>
    </row>
    <row r="8" spans="2:12" ht="15">
      <c r="B8" s="18" t="s">
        <v>23</v>
      </c>
      <c r="C8" s="19">
        <v>-36174.61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7" customHeight="1">
      <c r="A11" s="24"/>
      <c r="B11" s="27"/>
      <c r="C11" s="2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7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25</v>
      </c>
      <c r="C13" s="3"/>
      <c r="D13" s="12"/>
      <c r="F13" s="12" t="s">
        <v>28</v>
      </c>
      <c r="G13" s="3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5" t="s">
        <v>21</v>
      </c>
      <c r="G14" s="13">
        <v>5463.45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5"/>
      <c r="G16" s="13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5"/>
      <c r="G17" s="13"/>
      <c r="H17" s="12"/>
      <c r="I17" s="3"/>
      <c r="J17" s="3"/>
      <c r="K17" s="15"/>
      <c r="L17" s="14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5"/>
      <c r="L22" s="14"/>
    </row>
    <row r="23" spans="3:8" ht="12.75">
      <c r="C23" s="9"/>
      <c r="H23" s="9"/>
    </row>
    <row r="24" spans="1:8" ht="15">
      <c r="A24" s="19" t="s">
        <v>22</v>
      </c>
      <c r="B24" s="19">
        <f>G14</f>
        <v>5463.45</v>
      </c>
      <c r="C24" s="9"/>
      <c r="H24" s="9"/>
    </row>
    <row r="25" spans="1:8" ht="15">
      <c r="A25" s="19" t="s">
        <v>23</v>
      </c>
      <c r="B25" s="19">
        <f>E7+C8-B24</f>
        <v>-34626.72</v>
      </c>
      <c r="C25" s="9"/>
      <c r="H25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13.125" style="0" customWidth="1"/>
    <col min="2" max="2" width="12.25390625" style="0" customWidth="1"/>
    <col min="3" max="3" width="14.125" style="0" customWidth="1"/>
    <col min="4" max="4" width="12.125" style="0" customWidth="1"/>
    <col min="5" max="5" width="15.75390625" style="0" customWidth="1"/>
    <col min="6" max="6" width="16.875" style="0" customWidth="1"/>
    <col min="7" max="7" width="15.625" style="0" customWidth="1"/>
    <col min="8" max="8" width="15.375" style="0" customWidth="1"/>
    <col min="9" max="9" width="8.625" style="0" customWidth="1"/>
    <col min="10" max="10" width="10.375" style="0" customWidth="1"/>
    <col min="11" max="11" width="9.25390625" style="0" customWidth="1"/>
    <col min="12" max="12" width="12.875" style="0" customWidth="1"/>
  </cols>
  <sheetData>
    <row r="1" spans="1:12" ht="20.25">
      <c r="A1" s="1"/>
      <c r="C1" s="11"/>
      <c r="D1" s="4"/>
      <c r="E1" s="4"/>
      <c r="F1" s="5">
        <v>42307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сентябрь!F5</f>
        <v>78436.72</v>
      </c>
      <c r="D5" s="12">
        <v>10313.66</v>
      </c>
      <c r="E5" s="3">
        <v>7392.65</v>
      </c>
      <c r="F5" s="12">
        <f>C5+D5-E5</f>
        <v>81357.73000000001</v>
      </c>
      <c r="G5" s="4"/>
      <c r="H5" s="4" t="s">
        <v>27</v>
      </c>
      <c r="I5" s="11">
        <f>сентябрь!I5+0</f>
        <v>12668.800000000001</v>
      </c>
      <c r="J5" s="9"/>
    </row>
    <row r="6" spans="2:10" ht="12.75">
      <c r="B6" s="2" t="s">
        <v>6</v>
      </c>
      <c r="C6" s="12">
        <f>сентябрь!F6</f>
        <v>9624.27</v>
      </c>
      <c r="D6" s="3">
        <v>0</v>
      </c>
      <c r="E6" s="3">
        <v>67.63</v>
      </c>
      <c r="F6" s="12">
        <f>C6+D6-E6</f>
        <v>9556.640000000001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88060.99</v>
      </c>
      <c r="D7" s="12">
        <f>SUM(D5:D6)</f>
        <v>10313.66</v>
      </c>
      <c r="E7" s="3">
        <f>SUM(E5:E6)</f>
        <v>7460.28</v>
      </c>
      <c r="F7" s="12">
        <f>SUM(F5:F6)</f>
        <v>90914.37000000001</v>
      </c>
      <c r="G7" s="4"/>
      <c r="H7" s="4"/>
      <c r="I7" s="11"/>
      <c r="J7" s="9"/>
    </row>
    <row r="8" spans="2:12" ht="15">
      <c r="B8" s="18" t="s">
        <v>23</v>
      </c>
      <c r="C8" s="19">
        <f>сентябрь!B25</f>
        <v>-32884.67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7" customHeight="1">
      <c r="A11" s="24"/>
      <c r="B11" s="27"/>
      <c r="C11" s="2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7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25</v>
      </c>
      <c r="C13" s="3"/>
      <c r="D13" s="12"/>
      <c r="F13" s="12" t="s">
        <v>40</v>
      </c>
      <c r="G13" s="3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5" t="s">
        <v>21</v>
      </c>
      <c r="G14" s="13">
        <f>639*9.2</f>
        <v>5878.799999999999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5"/>
      <c r="G16" s="13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5"/>
      <c r="G17" s="13"/>
      <c r="H17" s="12"/>
      <c r="I17" s="3"/>
      <c r="J17" s="3"/>
      <c r="K17" s="15"/>
      <c r="L17" s="14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5"/>
      <c r="L22" s="14"/>
    </row>
    <row r="23" spans="3:8" ht="12.75">
      <c r="C23" s="9"/>
      <c r="H23" s="9"/>
    </row>
    <row r="24" spans="1:8" ht="15">
      <c r="A24" s="19" t="s">
        <v>22</v>
      </c>
      <c r="B24" s="19">
        <f>G14</f>
        <v>5878.799999999999</v>
      </c>
      <c r="C24" s="9"/>
      <c r="H24" s="9"/>
    </row>
    <row r="25" spans="1:8" ht="15">
      <c r="A25" s="19" t="s">
        <v>23</v>
      </c>
      <c r="B25" s="19">
        <f>E7+C8-B24</f>
        <v>-31303.19</v>
      </c>
      <c r="C25" s="9"/>
      <c r="H25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13.125" style="0" customWidth="1"/>
    <col min="2" max="2" width="12.25390625" style="0" customWidth="1"/>
    <col min="3" max="3" width="14.125" style="0" customWidth="1"/>
    <col min="4" max="4" width="12.125" style="0" customWidth="1"/>
    <col min="5" max="5" width="15.75390625" style="0" customWidth="1"/>
    <col min="6" max="6" width="16.875" style="0" customWidth="1"/>
    <col min="7" max="7" width="15.625" style="0" customWidth="1"/>
    <col min="8" max="8" width="15.375" style="0" customWidth="1"/>
    <col min="9" max="9" width="8.625" style="0" customWidth="1"/>
    <col min="10" max="10" width="10.375" style="0" customWidth="1"/>
    <col min="11" max="11" width="9.25390625" style="0" customWidth="1"/>
    <col min="12" max="12" width="12.875" style="0" customWidth="1"/>
  </cols>
  <sheetData>
    <row r="1" spans="1:12" ht="20.25">
      <c r="A1" s="1"/>
      <c r="C1" s="11"/>
      <c r="D1" s="4"/>
      <c r="E1" s="4"/>
      <c r="F1" s="5">
        <v>42338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октябрь!F5</f>
        <v>81357.73000000001</v>
      </c>
      <c r="D5" s="12">
        <v>10313.66</v>
      </c>
      <c r="E5" s="3">
        <v>8429.86</v>
      </c>
      <c r="F5" s="12">
        <f>C5+D5-E5</f>
        <v>83241.53000000001</v>
      </c>
      <c r="G5" s="4"/>
      <c r="H5" s="4" t="s">
        <v>27</v>
      </c>
      <c r="I5" s="11">
        <f>октябрь!I5+0</f>
        <v>12668.800000000001</v>
      </c>
      <c r="J5" s="9"/>
    </row>
    <row r="6" spans="2:10" ht="12.75">
      <c r="B6" s="2" t="s">
        <v>6</v>
      </c>
      <c r="C6" s="12">
        <f>октябрь!F6</f>
        <v>9556.640000000001</v>
      </c>
      <c r="D6" s="3">
        <v>0</v>
      </c>
      <c r="E6" s="3">
        <v>0</v>
      </c>
      <c r="F6" s="12">
        <f>C6+D6-E6</f>
        <v>9556.640000000001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90914.37000000001</v>
      </c>
      <c r="D7" s="12">
        <f>SUM(D5:D6)</f>
        <v>10313.66</v>
      </c>
      <c r="E7" s="3">
        <f>SUM(E5:E6)</f>
        <v>8429.86</v>
      </c>
      <c r="F7" s="12">
        <f>SUM(F5:F6)</f>
        <v>92798.17000000001</v>
      </c>
      <c r="G7" s="4"/>
      <c r="H7" s="4"/>
      <c r="I7" s="11"/>
      <c r="J7" s="9"/>
    </row>
    <row r="8" spans="2:12" ht="15">
      <c r="B8" s="18" t="s">
        <v>23</v>
      </c>
      <c r="C8" s="19">
        <f>октябрь!B25</f>
        <v>-31303.19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7" customHeight="1">
      <c r="A11" s="24"/>
      <c r="B11" s="27"/>
      <c r="C11" s="2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7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25</v>
      </c>
      <c r="C13" s="3"/>
      <c r="D13" s="12"/>
      <c r="F13" s="12" t="s">
        <v>40</v>
      </c>
      <c r="G13" s="3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5" t="s">
        <v>21</v>
      </c>
      <c r="G14" s="13">
        <f>639*9.2</f>
        <v>5878.799999999999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12"/>
      <c r="I15" s="3"/>
      <c r="J15" s="3"/>
      <c r="K15" s="12"/>
      <c r="L15" s="8"/>
    </row>
    <row r="16" spans="1:12" ht="12.75">
      <c r="A16" s="2"/>
      <c r="B16" s="32" t="s">
        <v>42</v>
      </c>
      <c r="C16" s="33"/>
      <c r="D16" s="12"/>
      <c r="E16" s="12"/>
      <c r="F16" s="15"/>
      <c r="G16" s="13"/>
      <c r="H16" s="12"/>
      <c r="I16" s="3"/>
      <c r="J16" s="3"/>
      <c r="K16" s="12"/>
      <c r="L16" s="8"/>
    </row>
    <row r="17" spans="1:12" ht="12.75">
      <c r="A17" s="2"/>
      <c r="B17" s="34"/>
      <c r="C17" s="35"/>
      <c r="D17" s="12"/>
      <c r="E17" s="12"/>
      <c r="F17" s="15" t="s">
        <v>37</v>
      </c>
      <c r="G17" s="15">
        <v>621</v>
      </c>
      <c r="H17" s="12"/>
      <c r="I17" s="3"/>
      <c r="J17" s="3"/>
      <c r="K17" s="15"/>
      <c r="L17" s="14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5"/>
      <c r="L22" s="14"/>
    </row>
    <row r="23" spans="3:8" ht="12.75">
      <c r="C23" s="9"/>
      <c r="H23" s="9"/>
    </row>
    <row r="24" spans="1:8" ht="15">
      <c r="A24" s="19" t="s">
        <v>22</v>
      </c>
      <c r="B24" s="20">
        <f>G14+G17</f>
        <v>6499.799999999999</v>
      </c>
      <c r="C24" s="9"/>
      <c r="H24" s="9"/>
    </row>
    <row r="25" spans="1:8" ht="15">
      <c r="A25" s="19" t="s">
        <v>23</v>
      </c>
      <c r="B25" s="19">
        <f>E7+C8-B24</f>
        <v>-29373.129999999997</v>
      </c>
      <c r="C25" s="9"/>
      <c r="H25" s="9"/>
    </row>
  </sheetData>
  <sheetProtection/>
  <mergeCells count="5">
    <mergeCell ref="H10:L10"/>
    <mergeCell ref="A10:A11"/>
    <mergeCell ref="B10:C11"/>
    <mergeCell ref="D10:G10"/>
    <mergeCell ref="B16:C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3.125" style="0" customWidth="1"/>
    <col min="2" max="2" width="12.25390625" style="0" customWidth="1"/>
    <col min="3" max="3" width="14.125" style="0" customWidth="1"/>
    <col min="4" max="4" width="12.125" style="0" customWidth="1"/>
    <col min="5" max="5" width="15.75390625" style="0" customWidth="1"/>
    <col min="6" max="6" width="16.875" style="0" customWidth="1"/>
    <col min="7" max="7" width="15.625" style="0" customWidth="1"/>
    <col min="8" max="8" width="15.375" style="0" customWidth="1"/>
    <col min="9" max="9" width="8.625" style="0" customWidth="1"/>
    <col min="10" max="10" width="10.375" style="0" customWidth="1"/>
    <col min="11" max="11" width="9.25390625" style="0" customWidth="1"/>
    <col min="12" max="12" width="12.875" style="0" customWidth="1"/>
  </cols>
  <sheetData>
    <row r="1" spans="1:12" ht="20.25">
      <c r="A1" s="1"/>
      <c r="C1" s="11"/>
      <c r="D1" s="4"/>
      <c r="E1" s="4"/>
      <c r="F1" s="5">
        <v>42368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ноябрь!F5</f>
        <v>83241.53000000001</v>
      </c>
      <c r="D5" s="12">
        <v>10313.66</v>
      </c>
      <c r="E5" s="3">
        <v>8222.89</v>
      </c>
      <c r="F5" s="12">
        <f>C5+D5-E5</f>
        <v>85332.30000000002</v>
      </c>
      <c r="G5" s="4"/>
      <c r="H5" s="4" t="s">
        <v>27</v>
      </c>
      <c r="I5" s="11">
        <f>ноябрь!I5+0</f>
        <v>12668.800000000001</v>
      </c>
      <c r="J5" s="9"/>
    </row>
    <row r="6" spans="2:10" ht="12.75">
      <c r="B6" s="2" t="s">
        <v>6</v>
      </c>
      <c r="C6" s="12">
        <f>ноябрь!F6</f>
        <v>9556.640000000001</v>
      </c>
      <c r="D6" s="3">
        <v>0</v>
      </c>
      <c r="E6" s="3">
        <v>0</v>
      </c>
      <c r="F6" s="12">
        <f>C6+D6-E6</f>
        <v>9556.640000000001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92798.17000000001</v>
      </c>
      <c r="D7" s="12">
        <f>SUM(D5:D6)</f>
        <v>10313.66</v>
      </c>
      <c r="E7" s="3">
        <f>SUM(E5:E6)</f>
        <v>8222.89</v>
      </c>
      <c r="F7" s="12">
        <f>SUM(F5:F6)</f>
        <v>94888.94000000002</v>
      </c>
      <c r="G7" s="4"/>
      <c r="H7" s="4"/>
      <c r="I7" s="11"/>
      <c r="J7" s="9"/>
    </row>
    <row r="8" spans="2:12" ht="15">
      <c r="B8" s="18" t="s">
        <v>23</v>
      </c>
      <c r="C8" s="19">
        <f>ноябрь!B25</f>
        <v>-29373.129999999997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7" customHeight="1">
      <c r="A11" s="24"/>
      <c r="B11" s="27"/>
      <c r="C11" s="2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7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25</v>
      </c>
      <c r="C13" s="3"/>
      <c r="D13" s="12"/>
      <c r="F13" s="12" t="s">
        <v>40</v>
      </c>
      <c r="G13" s="3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5" t="s">
        <v>21</v>
      </c>
      <c r="G14" s="13">
        <f>639*9.2</f>
        <v>5878.799999999999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5"/>
      <c r="G16" s="13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5"/>
      <c r="G17" s="13"/>
      <c r="H17" s="12"/>
      <c r="I17" s="3"/>
      <c r="J17" s="3"/>
      <c r="K17" s="15"/>
      <c r="L17" s="14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5"/>
      <c r="L22" s="14"/>
    </row>
    <row r="23" spans="3:8" ht="12.75">
      <c r="C23" s="9"/>
      <c r="H23" s="9"/>
    </row>
    <row r="24" spans="1:8" ht="15">
      <c r="A24" s="19" t="s">
        <v>22</v>
      </c>
      <c r="B24" s="19">
        <f>G14</f>
        <v>5878.799999999999</v>
      </c>
      <c r="C24" s="9"/>
      <c r="H24" s="9"/>
    </row>
    <row r="25" spans="1:8" ht="15">
      <c r="A25" s="19" t="s">
        <v>23</v>
      </c>
      <c r="B25" s="19">
        <f>E7+C8-B24</f>
        <v>-27029.039999999997</v>
      </c>
      <c r="C25" s="9"/>
      <c r="H25" s="9"/>
    </row>
  </sheetData>
  <sheetProtection/>
  <mergeCells count="4">
    <mergeCell ref="A10:A11"/>
    <mergeCell ref="B10:C11"/>
    <mergeCell ref="D10:G10"/>
    <mergeCell ref="H10:L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3.125" style="0" customWidth="1"/>
    <col min="2" max="2" width="12.25390625" style="0" customWidth="1"/>
    <col min="3" max="3" width="14.125" style="0" customWidth="1"/>
    <col min="4" max="4" width="12.125" style="0" customWidth="1"/>
    <col min="5" max="5" width="15.75390625" style="0" customWidth="1"/>
    <col min="6" max="6" width="16.875" style="0" customWidth="1"/>
    <col min="7" max="7" width="15.625" style="0" customWidth="1"/>
    <col min="8" max="8" width="15.375" style="0" customWidth="1"/>
    <col min="9" max="9" width="8.625" style="0" customWidth="1"/>
    <col min="10" max="10" width="10.375" style="0" customWidth="1"/>
    <col min="11" max="11" width="9.25390625" style="0" customWidth="1"/>
    <col min="12" max="12" width="12.875" style="0" customWidth="1"/>
  </cols>
  <sheetData>
    <row r="1" spans="1:12" ht="20.25">
      <c r="A1" s="1"/>
      <c r="C1" s="11"/>
      <c r="D1" s="4"/>
      <c r="E1" s="4"/>
      <c r="F1" s="5" t="s">
        <v>30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январь!F5</f>
        <v>59913.93</v>
      </c>
      <c r="D5" s="12">
        <v>9583.39</v>
      </c>
      <c r="E5" s="3">
        <v>8561.19</v>
      </c>
      <c r="F5" s="12">
        <v>60936.13</v>
      </c>
      <c r="G5" s="4"/>
      <c r="H5" s="4" t="s">
        <v>27</v>
      </c>
      <c r="I5" s="11">
        <f>январь!I5</f>
        <v>12563.04</v>
      </c>
      <c r="J5" s="9"/>
    </row>
    <row r="6" spans="2:10" ht="12.75">
      <c r="B6" s="2" t="s">
        <v>6</v>
      </c>
      <c r="C6" s="12">
        <f>январь!F6</f>
        <v>9728.49</v>
      </c>
      <c r="D6" s="3">
        <v>0</v>
      </c>
      <c r="E6" s="3">
        <v>54.9</v>
      </c>
      <c r="F6" s="12">
        <v>9673.59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69642.42</v>
      </c>
      <c r="D7" s="12">
        <f>SUM(D5:D6)</f>
        <v>9583.39</v>
      </c>
      <c r="E7" s="3">
        <f>SUM(E5:E6)</f>
        <v>8616.09</v>
      </c>
      <c r="F7" s="12">
        <f>SUM(F5:F6)</f>
        <v>70609.72</v>
      </c>
      <c r="G7" s="4"/>
      <c r="H7" s="4"/>
      <c r="I7" s="11"/>
      <c r="J7" s="9"/>
    </row>
    <row r="8" spans="2:12" ht="15">
      <c r="B8" s="18" t="s">
        <v>23</v>
      </c>
      <c r="C8" s="19">
        <f>январь!B25</f>
        <v>-34626.72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7" customHeight="1">
      <c r="A11" s="24"/>
      <c r="B11" s="27"/>
      <c r="C11" s="2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7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25</v>
      </c>
      <c r="C13" s="3"/>
      <c r="D13" s="12"/>
      <c r="F13" s="12" t="s">
        <v>28</v>
      </c>
      <c r="G13" s="3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5" t="s">
        <v>21</v>
      </c>
      <c r="G14" s="13">
        <v>5463.45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5"/>
      <c r="G16" s="13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5"/>
      <c r="G17" s="13"/>
      <c r="H17" s="12"/>
      <c r="I17" s="3"/>
      <c r="J17" s="3"/>
      <c r="K17" s="15"/>
      <c r="L17" s="14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5"/>
      <c r="L22" s="14"/>
    </row>
    <row r="23" spans="3:8" ht="12.75">
      <c r="C23" s="9"/>
      <c r="H23" s="9"/>
    </row>
    <row r="24" spans="1:8" ht="15">
      <c r="A24" s="19" t="s">
        <v>22</v>
      </c>
      <c r="B24" s="19">
        <f>G14</f>
        <v>5463.45</v>
      </c>
      <c r="C24" s="9"/>
      <c r="H24" s="9"/>
    </row>
    <row r="25" spans="1:8" ht="15">
      <c r="A25" s="19" t="s">
        <v>23</v>
      </c>
      <c r="B25" s="19">
        <f>E7+C8-B24</f>
        <v>-31474.08</v>
      </c>
      <c r="C25" s="9"/>
      <c r="H25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13.125" style="0" customWidth="1"/>
    <col min="2" max="2" width="12.25390625" style="0" customWidth="1"/>
    <col min="3" max="3" width="14.125" style="0" customWidth="1"/>
    <col min="4" max="4" width="12.125" style="0" customWidth="1"/>
    <col min="5" max="5" width="15.75390625" style="0" customWidth="1"/>
    <col min="6" max="6" width="16.875" style="0" customWidth="1"/>
    <col min="7" max="7" width="15.625" style="0" customWidth="1"/>
    <col min="8" max="8" width="15.375" style="0" customWidth="1"/>
    <col min="9" max="9" width="8.625" style="0" customWidth="1"/>
    <col min="10" max="10" width="10.375" style="0" customWidth="1"/>
    <col min="11" max="11" width="9.25390625" style="0" customWidth="1"/>
    <col min="12" max="12" width="12.875" style="0" customWidth="1"/>
  </cols>
  <sheetData>
    <row r="1" spans="1:12" ht="20.25">
      <c r="A1" s="1"/>
      <c r="C1" s="11"/>
      <c r="D1" s="4"/>
      <c r="E1" s="4"/>
      <c r="F1" s="5">
        <v>42093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февраль!F5</f>
        <v>60936.13</v>
      </c>
      <c r="D5" s="12">
        <v>9583.39</v>
      </c>
      <c r="E5" s="3">
        <v>7165</v>
      </c>
      <c r="F5" s="12">
        <v>63354.52</v>
      </c>
      <c r="G5" s="4"/>
      <c r="H5" s="4" t="s">
        <v>27</v>
      </c>
      <c r="I5" s="11">
        <f>февраль!I5+17.19</f>
        <v>12580.230000000001</v>
      </c>
      <c r="J5" s="9"/>
    </row>
    <row r="6" spans="2:10" ht="12.75">
      <c r="B6" s="2" t="s">
        <v>6</v>
      </c>
      <c r="C6" s="12">
        <f>февраль!F6</f>
        <v>9673.59</v>
      </c>
      <c r="D6" s="3">
        <v>0</v>
      </c>
      <c r="E6" s="3">
        <v>0</v>
      </c>
      <c r="F6" s="12">
        <v>9673.59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70609.72</v>
      </c>
      <c r="D7" s="12">
        <f>SUM(D5:D6)</f>
        <v>9583.39</v>
      </c>
      <c r="E7" s="3">
        <f>SUM(E5:E6)</f>
        <v>7165</v>
      </c>
      <c r="F7" s="12">
        <f>SUM(F5:F6)</f>
        <v>73028.11</v>
      </c>
      <c r="G7" s="4"/>
      <c r="H7" s="4"/>
      <c r="I7" s="11"/>
      <c r="J7" s="9"/>
    </row>
    <row r="8" spans="2:12" ht="15">
      <c r="B8" s="18" t="s">
        <v>23</v>
      </c>
      <c r="C8" s="19">
        <f>февраль!B25</f>
        <v>-31474.08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7" customHeight="1">
      <c r="A11" s="24"/>
      <c r="B11" s="27"/>
      <c r="C11" s="2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7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25</v>
      </c>
      <c r="C13" s="3"/>
      <c r="D13" s="12"/>
      <c r="F13" s="12" t="s">
        <v>28</v>
      </c>
      <c r="G13" s="3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5" t="s">
        <v>21</v>
      </c>
      <c r="G14" s="13">
        <v>5463.45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12"/>
      <c r="I15" s="3"/>
      <c r="J15" s="3"/>
      <c r="K15" s="12"/>
      <c r="L15" s="8"/>
    </row>
    <row r="16" spans="1:12" ht="12.75">
      <c r="A16" s="2"/>
      <c r="B16" s="29" t="s">
        <v>31</v>
      </c>
      <c r="C16" s="31"/>
      <c r="D16" s="12"/>
      <c r="E16" s="12"/>
      <c r="F16" s="15" t="s">
        <v>32</v>
      </c>
      <c r="G16" s="13">
        <v>4755.9</v>
      </c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5"/>
      <c r="G17" s="13"/>
      <c r="H17" s="12"/>
      <c r="I17" s="3"/>
      <c r="J17" s="3"/>
      <c r="K17" s="15"/>
      <c r="L17" s="14"/>
    </row>
    <row r="18" spans="1:12" ht="12.75">
      <c r="A18" s="2"/>
      <c r="B18" s="29" t="s">
        <v>33</v>
      </c>
      <c r="C18" s="31"/>
      <c r="D18" s="12"/>
      <c r="E18" s="12"/>
      <c r="F18" s="15"/>
      <c r="G18" s="13"/>
      <c r="H18" s="12" t="s">
        <v>34</v>
      </c>
      <c r="I18" s="3" t="s">
        <v>35</v>
      </c>
      <c r="J18" s="3">
        <v>3</v>
      </c>
      <c r="K18" s="12">
        <v>1300</v>
      </c>
      <c r="L18" s="8">
        <f>J18*K18</f>
        <v>3900</v>
      </c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5" t="s">
        <v>21</v>
      </c>
      <c r="L19" s="14">
        <f>L18</f>
        <v>3900</v>
      </c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5"/>
      <c r="L22" s="14"/>
    </row>
    <row r="23" spans="3:8" ht="12.75">
      <c r="C23" s="9"/>
      <c r="H23" s="9"/>
    </row>
    <row r="24" spans="1:8" ht="15">
      <c r="A24" s="19" t="s">
        <v>22</v>
      </c>
      <c r="B24" s="20">
        <f>G14+G16+L19</f>
        <v>14119.349999999999</v>
      </c>
      <c r="C24" s="9"/>
      <c r="H24" s="9"/>
    </row>
    <row r="25" spans="1:8" ht="15">
      <c r="A25" s="19" t="s">
        <v>23</v>
      </c>
      <c r="B25" s="19">
        <f>E7+C8-B24</f>
        <v>-38428.43</v>
      </c>
      <c r="C25" s="9"/>
      <c r="H25" s="9"/>
    </row>
  </sheetData>
  <sheetProtection/>
  <mergeCells count="6">
    <mergeCell ref="A10:A11"/>
    <mergeCell ref="B10:C11"/>
    <mergeCell ref="D10:G10"/>
    <mergeCell ref="H10:L10"/>
    <mergeCell ref="B16:C16"/>
    <mergeCell ref="B18:C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13.125" style="0" customWidth="1"/>
    <col min="2" max="2" width="12.25390625" style="0" customWidth="1"/>
    <col min="3" max="3" width="14.125" style="0" customWidth="1"/>
    <col min="4" max="4" width="12.125" style="0" customWidth="1"/>
    <col min="5" max="5" width="15.75390625" style="0" customWidth="1"/>
    <col min="6" max="6" width="16.875" style="0" customWidth="1"/>
    <col min="7" max="7" width="15.625" style="0" customWidth="1"/>
    <col min="8" max="8" width="15.375" style="0" customWidth="1"/>
    <col min="9" max="9" width="8.625" style="0" customWidth="1"/>
    <col min="10" max="10" width="10.375" style="0" customWidth="1"/>
    <col min="11" max="11" width="9.25390625" style="0" customWidth="1"/>
    <col min="12" max="12" width="12.875" style="0" customWidth="1"/>
  </cols>
  <sheetData>
    <row r="1" spans="1:12" ht="20.25">
      <c r="A1" s="1"/>
      <c r="C1" s="11"/>
      <c r="D1" s="4"/>
      <c r="E1" s="4"/>
      <c r="F1" s="5">
        <v>42124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март!F5</f>
        <v>63354.52</v>
      </c>
      <c r="D5" s="12">
        <v>9583.39</v>
      </c>
      <c r="E5" s="3">
        <v>9546.86</v>
      </c>
      <c r="F5" s="12">
        <f>C5+D5-E5</f>
        <v>63391.05</v>
      </c>
      <c r="G5" s="4"/>
      <c r="H5" s="4" t="s">
        <v>27</v>
      </c>
      <c r="I5" s="11">
        <f>март!I5+88.57</f>
        <v>12668.800000000001</v>
      </c>
      <c r="J5" s="9"/>
    </row>
    <row r="6" spans="2:10" ht="12.75">
      <c r="B6" s="2" t="s">
        <v>6</v>
      </c>
      <c r="C6" s="12">
        <f>март!F6</f>
        <v>9673.59</v>
      </c>
      <c r="D6" s="3">
        <v>0</v>
      </c>
      <c r="E6" s="3">
        <v>49.32</v>
      </c>
      <c r="F6" s="12">
        <f>C6+D6-E6</f>
        <v>9624.27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73028.11</v>
      </c>
      <c r="D7" s="12">
        <f>SUM(D5:D6)</f>
        <v>9583.39</v>
      </c>
      <c r="E7" s="3">
        <f>SUM(E5:E6)</f>
        <v>9596.18</v>
      </c>
      <c r="F7" s="12">
        <f>SUM(F5:F6)</f>
        <v>73015.32</v>
      </c>
      <c r="G7" s="4"/>
      <c r="H7" s="4"/>
      <c r="I7" s="11"/>
      <c r="J7" s="9"/>
    </row>
    <row r="8" spans="2:12" ht="15">
      <c r="B8" s="18" t="s">
        <v>23</v>
      </c>
      <c r="C8" s="19">
        <f>март!B25</f>
        <v>-38428.43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7" customHeight="1">
      <c r="A11" s="24"/>
      <c r="B11" s="27"/>
      <c r="C11" s="2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7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25</v>
      </c>
      <c r="C13" s="3"/>
      <c r="D13" s="12"/>
      <c r="F13" s="12" t="s">
        <v>28</v>
      </c>
      <c r="G13" s="3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5" t="s">
        <v>21</v>
      </c>
      <c r="G14" s="13">
        <v>5463.45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12"/>
      <c r="I15" s="3"/>
      <c r="J15" s="3"/>
      <c r="K15" s="12"/>
      <c r="L15" s="8"/>
    </row>
    <row r="16" spans="1:12" ht="12.75">
      <c r="A16" s="2"/>
      <c r="B16" s="32" t="s">
        <v>36</v>
      </c>
      <c r="C16" s="33"/>
      <c r="D16" s="12"/>
      <c r="E16" s="12"/>
      <c r="F16" s="15" t="s">
        <v>37</v>
      </c>
      <c r="G16" s="15">
        <v>1368</v>
      </c>
      <c r="H16" s="12"/>
      <c r="I16" s="3"/>
      <c r="J16" s="3"/>
      <c r="K16" s="12"/>
      <c r="L16" s="8"/>
    </row>
    <row r="17" spans="1:12" ht="12.75">
      <c r="A17" s="2"/>
      <c r="B17" s="34"/>
      <c r="C17" s="35"/>
      <c r="D17" s="12"/>
      <c r="E17" s="12"/>
      <c r="F17" s="15"/>
      <c r="G17" s="13"/>
      <c r="H17" s="12"/>
      <c r="I17" s="3"/>
      <c r="J17" s="3"/>
      <c r="K17" s="15"/>
      <c r="L17" s="14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5"/>
      <c r="L22" s="14"/>
    </row>
    <row r="23" spans="3:8" ht="12.75">
      <c r="C23" s="9"/>
      <c r="H23" s="9"/>
    </row>
    <row r="24" spans="1:8" ht="15">
      <c r="A24" s="19" t="s">
        <v>22</v>
      </c>
      <c r="B24" s="20">
        <f>G14+G16</f>
        <v>6831.45</v>
      </c>
      <c r="C24" s="9"/>
      <c r="H24" s="9"/>
    </row>
    <row r="25" spans="1:8" ht="15">
      <c r="A25" s="19" t="s">
        <v>23</v>
      </c>
      <c r="B25" s="19">
        <f>E7+C8-B24</f>
        <v>-35663.7</v>
      </c>
      <c r="C25" s="9"/>
      <c r="H25" s="9"/>
    </row>
  </sheetData>
  <sheetProtection/>
  <mergeCells count="5">
    <mergeCell ref="A10:A11"/>
    <mergeCell ref="B10:C11"/>
    <mergeCell ref="D10:G10"/>
    <mergeCell ref="H10:L10"/>
    <mergeCell ref="B16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3.125" style="0" customWidth="1"/>
    <col min="2" max="2" width="12.25390625" style="0" customWidth="1"/>
    <col min="3" max="3" width="14.125" style="0" customWidth="1"/>
    <col min="4" max="4" width="12.125" style="0" customWidth="1"/>
    <col min="5" max="5" width="15.75390625" style="0" customWidth="1"/>
    <col min="6" max="6" width="16.875" style="0" customWidth="1"/>
    <col min="7" max="7" width="15.625" style="0" customWidth="1"/>
    <col min="8" max="8" width="15.375" style="0" customWidth="1"/>
    <col min="9" max="9" width="8.625" style="0" customWidth="1"/>
    <col min="10" max="10" width="10.375" style="0" customWidth="1"/>
    <col min="11" max="11" width="9.25390625" style="0" customWidth="1"/>
    <col min="12" max="12" width="12.875" style="0" customWidth="1"/>
  </cols>
  <sheetData>
    <row r="1" spans="1:12" ht="20.25">
      <c r="A1" s="1"/>
      <c r="C1" s="11"/>
      <c r="D1" s="4"/>
      <c r="E1" s="4"/>
      <c r="F1" s="5">
        <v>42154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апрель!F5</f>
        <v>63391.05</v>
      </c>
      <c r="D5" s="12">
        <v>9583.39</v>
      </c>
      <c r="E5" s="3">
        <v>7667.25</v>
      </c>
      <c r="F5" s="12">
        <f>C5+D5-E5</f>
        <v>65307.19</v>
      </c>
      <c r="G5" s="4"/>
      <c r="H5" s="4" t="s">
        <v>27</v>
      </c>
      <c r="I5" s="11">
        <f>апрель!I5</f>
        <v>12668.800000000001</v>
      </c>
      <c r="J5" s="9"/>
    </row>
    <row r="6" spans="2:10" ht="12.75">
      <c r="B6" s="2" t="s">
        <v>6</v>
      </c>
      <c r="C6" s="12">
        <f>апрель!F6</f>
        <v>9624.27</v>
      </c>
      <c r="D6" s="3">
        <v>0</v>
      </c>
      <c r="E6" s="3">
        <v>0</v>
      </c>
      <c r="F6" s="12">
        <f>C6+D6-E6</f>
        <v>9624.27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73015.32</v>
      </c>
      <c r="D7" s="12">
        <f>SUM(D5:D6)</f>
        <v>9583.39</v>
      </c>
      <c r="E7" s="3">
        <f>SUM(E5:E6)</f>
        <v>7667.25</v>
      </c>
      <c r="F7" s="12">
        <f>SUM(F5:F6)</f>
        <v>74931.46</v>
      </c>
      <c r="G7" s="4"/>
      <c r="H7" s="4"/>
      <c r="I7" s="11"/>
      <c r="J7" s="9"/>
    </row>
    <row r="8" spans="2:12" ht="15">
      <c r="B8" s="18" t="s">
        <v>23</v>
      </c>
      <c r="C8" s="19">
        <f>апрель!B25</f>
        <v>-35663.7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7" customHeight="1">
      <c r="A11" s="24"/>
      <c r="B11" s="27"/>
      <c r="C11" s="2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7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25</v>
      </c>
      <c r="C13" s="3"/>
      <c r="D13" s="12"/>
      <c r="F13" s="12" t="s">
        <v>28</v>
      </c>
      <c r="G13" s="3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5" t="s">
        <v>21</v>
      </c>
      <c r="G14" s="13">
        <v>5463.45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5"/>
      <c r="G16" s="13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5"/>
      <c r="G17" s="13"/>
      <c r="H17" s="12"/>
      <c r="I17" s="3"/>
      <c r="J17" s="3"/>
      <c r="K17" s="15"/>
      <c r="L17" s="14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5"/>
      <c r="L22" s="14"/>
    </row>
    <row r="23" spans="3:8" ht="12.75">
      <c r="C23" s="9"/>
      <c r="H23" s="9"/>
    </row>
    <row r="24" spans="1:8" ht="15">
      <c r="A24" s="19" t="s">
        <v>22</v>
      </c>
      <c r="B24" s="19">
        <f>G14</f>
        <v>5463.45</v>
      </c>
      <c r="C24" s="9"/>
      <c r="H24" s="9"/>
    </row>
    <row r="25" spans="1:8" ht="15">
      <c r="A25" s="19" t="s">
        <v>23</v>
      </c>
      <c r="B25" s="19">
        <f>E7+C8-B24</f>
        <v>-33459.899999999994</v>
      </c>
      <c r="C25" s="9"/>
      <c r="H25" s="9"/>
    </row>
  </sheetData>
  <sheetProtection/>
  <mergeCells count="4">
    <mergeCell ref="A10:A11"/>
    <mergeCell ref="B10:C11"/>
    <mergeCell ref="D10:G10"/>
    <mergeCell ref="H10:L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13.125" style="0" customWidth="1"/>
    <col min="2" max="2" width="12.25390625" style="0" customWidth="1"/>
    <col min="3" max="3" width="14.125" style="0" customWidth="1"/>
    <col min="4" max="4" width="12.125" style="0" customWidth="1"/>
    <col min="5" max="5" width="15.75390625" style="0" customWidth="1"/>
    <col min="6" max="6" width="16.875" style="0" customWidth="1"/>
    <col min="7" max="7" width="15.625" style="0" customWidth="1"/>
    <col min="8" max="8" width="15.375" style="0" customWidth="1"/>
    <col min="9" max="9" width="8.625" style="0" customWidth="1"/>
    <col min="10" max="10" width="10.375" style="0" customWidth="1"/>
    <col min="11" max="11" width="9.25390625" style="0" customWidth="1"/>
    <col min="12" max="12" width="12.875" style="0" customWidth="1"/>
  </cols>
  <sheetData>
    <row r="1" spans="1:12" ht="20.25">
      <c r="A1" s="1"/>
      <c r="C1" s="11"/>
      <c r="D1" s="4"/>
      <c r="E1" s="4"/>
      <c r="F1" s="5">
        <v>42185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май!F5</f>
        <v>65307.19</v>
      </c>
      <c r="D5" s="12">
        <v>9583.39</v>
      </c>
      <c r="E5" s="3">
        <v>5560.63</v>
      </c>
      <c r="F5" s="12">
        <f>C5+D5-E5</f>
        <v>69329.95</v>
      </c>
      <c r="G5" s="4"/>
      <c r="H5" s="4" t="s">
        <v>27</v>
      </c>
      <c r="I5" s="11">
        <f>май!I5</f>
        <v>12668.800000000001</v>
      </c>
      <c r="J5" s="9"/>
    </row>
    <row r="6" spans="2:10" ht="12.75">
      <c r="B6" s="2" t="s">
        <v>6</v>
      </c>
      <c r="C6" s="12">
        <f>май!F6</f>
        <v>9624.27</v>
      </c>
      <c r="D6" s="3">
        <v>0</v>
      </c>
      <c r="E6" s="3">
        <v>0</v>
      </c>
      <c r="F6" s="12">
        <f>C6+D6-E6</f>
        <v>9624.27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74931.46</v>
      </c>
      <c r="D7" s="12">
        <f>SUM(D5:D6)</f>
        <v>9583.39</v>
      </c>
      <c r="E7" s="3">
        <f>SUM(E5:E6)</f>
        <v>5560.63</v>
      </c>
      <c r="F7" s="12">
        <f>SUM(F5:F6)</f>
        <v>78954.22</v>
      </c>
      <c r="G7" s="4"/>
      <c r="H7" s="4"/>
      <c r="I7" s="11"/>
      <c r="J7" s="9"/>
    </row>
    <row r="8" spans="2:12" ht="15">
      <c r="B8" s="18" t="s">
        <v>23</v>
      </c>
      <c r="C8" s="19">
        <f>май!B25</f>
        <v>-33459.899999999994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7" customHeight="1">
      <c r="A11" s="24"/>
      <c r="B11" s="27"/>
      <c r="C11" s="2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7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25</v>
      </c>
      <c r="C13" s="3"/>
      <c r="D13" s="12"/>
      <c r="F13" s="12" t="s">
        <v>28</v>
      </c>
      <c r="G13" s="3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5" t="s">
        <v>21</v>
      </c>
      <c r="G14" s="13">
        <v>5463.45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12"/>
      <c r="I15" s="3"/>
      <c r="J15" s="3"/>
      <c r="K15" s="12"/>
      <c r="L15" s="8"/>
    </row>
    <row r="16" spans="1:12" ht="12.75">
      <c r="A16" s="2"/>
      <c r="B16" s="29" t="s">
        <v>38</v>
      </c>
      <c r="C16" s="31"/>
      <c r="D16" s="12"/>
      <c r="E16" s="12"/>
      <c r="F16" s="15" t="s">
        <v>37</v>
      </c>
      <c r="G16" s="21">
        <v>1335</v>
      </c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5"/>
      <c r="G17" s="13"/>
      <c r="H17" s="12"/>
      <c r="I17" s="3"/>
      <c r="J17" s="3"/>
      <c r="K17" s="15"/>
      <c r="L17" s="14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5"/>
      <c r="L22" s="14"/>
    </row>
    <row r="23" spans="3:8" ht="12.75">
      <c r="C23" s="9"/>
      <c r="H23" s="9"/>
    </row>
    <row r="24" spans="1:8" ht="15">
      <c r="A24" s="19" t="s">
        <v>22</v>
      </c>
      <c r="B24" s="22">
        <f>G14+G16</f>
        <v>6798.45</v>
      </c>
      <c r="C24" s="9"/>
      <c r="H24" s="9"/>
    </row>
    <row r="25" spans="1:8" ht="15">
      <c r="A25" s="19" t="s">
        <v>23</v>
      </c>
      <c r="B25" s="19">
        <f>E7+C8-B24</f>
        <v>-34697.719999999994</v>
      </c>
      <c r="C25" s="9"/>
      <c r="H25" s="9"/>
    </row>
  </sheetData>
  <sheetProtection/>
  <mergeCells count="5">
    <mergeCell ref="A10:A11"/>
    <mergeCell ref="B10:C11"/>
    <mergeCell ref="D10:G10"/>
    <mergeCell ref="H10:L10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13.125" style="0" customWidth="1"/>
    <col min="2" max="2" width="12.25390625" style="0" customWidth="1"/>
    <col min="3" max="3" width="14.125" style="0" customWidth="1"/>
    <col min="4" max="4" width="12.125" style="0" customWidth="1"/>
    <col min="5" max="5" width="15.75390625" style="0" customWidth="1"/>
    <col min="6" max="6" width="16.875" style="0" customWidth="1"/>
    <col min="7" max="7" width="15.625" style="0" customWidth="1"/>
    <col min="8" max="8" width="15.375" style="0" customWidth="1"/>
    <col min="9" max="9" width="8.625" style="0" customWidth="1"/>
    <col min="10" max="10" width="10.375" style="0" customWidth="1"/>
    <col min="11" max="11" width="9.25390625" style="0" customWidth="1"/>
    <col min="12" max="12" width="12.875" style="0" customWidth="1"/>
  </cols>
  <sheetData>
    <row r="1" spans="1:12" ht="20.25">
      <c r="A1" s="1"/>
      <c r="C1" s="11"/>
      <c r="D1" s="4"/>
      <c r="E1" s="4"/>
      <c r="F1" s="5">
        <v>42215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июнь!F5</f>
        <v>69329.95</v>
      </c>
      <c r="D5" s="12">
        <v>9583.39</v>
      </c>
      <c r="E5" s="3">
        <v>7210.34</v>
      </c>
      <c r="F5" s="12">
        <f>C5+D5-E5</f>
        <v>71703</v>
      </c>
      <c r="G5" s="4"/>
      <c r="H5" s="4" t="s">
        <v>27</v>
      </c>
      <c r="I5" s="11">
        <f>июнь!I5</f>
        <v>12668.800000000001</v>
      </c>
      <c r="J5" s="9"/>
    </row>
    <row r="6" spans="2:10" ht="12.75">
      <c r="B6" s="2" t="s">
        <v>6</v>
      </c>
      <c r="C6" s="12">
        <f>июнь!F6</f>
        <v>9624.27</v>
      </c>
      <c r="D6" s="3">
        <v>0</v>
      </c>
      <c r="E6" s="3">
        <v>0</v>
      </c>
      <c r="F6" s="12">
        <f>C6+D6-E6</f>
        <v>9624.27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78954.22</v>
      </c>
      <c r="D7" s="12">
        <f>SUM(D5:D6)</f>
        <v>9583.39</v>
      </c>
      <c r="E7" s="3">
        <f>SUM(E5:E6)</f>
        <v>7210.34</v>
      </c>
      <c r="F7" s="12">
        <f>SUM(F5:F6)</f>
        <v>81327.27</v>
      </c>
      <c r="G7" s="4"/>
      <c r="H7" s="4"/>
      <c r="I7" s="11"/>
      <c r="J7" s="9"/>
    </row>
    <row r="8" spans="2:12" ht="15">
      <c r="B8" s="18" t="s">
        <v>23</v>
      </c>
      <c r="C8" s="19">
        <f>июнь!B25</f>
        <v>-34697.719999999994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7" customHeight="1">
      <c r="A11" s="24"/>
      <c r="B11" s="27"/>
      <c r="C11" s="2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7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25</v>
      </c>
      <c r="C13" s="3"/>
      <c r="D13" s="12"/>
      <c r="F13" s="12" t="s">
        <v>28</v>
      </c>
      <c r="G13" s="3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5" t="s">
        <v>21</v>
      </c>
      <c r="G14" s="13">
        <v>5463.45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12"/>
      <c r="I15" s="3"/>
      <c r="J15" s="3"/>
      <c r="K15" s="12"/>
      <c r="L15" s="8"/>
    </row>
    <row r="16" spans="1:12" ht="12.75">
      <c r="A16" s="2"/>
      <c r="B16" s="32" t="s">
        <v>39</v>
      </c>
      <c r="C16" s="33"/>
      <c r="D16" s="12"/>
      <c r="E16" s="12"/>
      <c r="F16" s="15" t="s">
        <v>37</v>
      </c>
      <c r="G16" s="13">
        <v>943</v>
      </c>
      <c r="H16" s="12"/>
      <c r="I16" s="3"/>
      <c r="J16" s="3"/>
      <c r="K16" s="12"/>
      <c r="L16" s="8"/>
    </row>
    <row r="17" spans="1:12" ht="12.75">
      <c r="A17" s="2"/>
      <c r="B17" s="34"/>
      <c r="C17" s="35"/>
      <c r="D17" s="12"/>
      <c r="E17" s="12"/>
      <c r="F17" s="15"/>
      <c r="G17" s="13"/>
      <c r="H17" s="12"/>
      <c r="I17" s="3"/>
      <c r="J17" s="3"/>
      <c r="K17" s="15"/>
      <c r="L17" s="14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5"/>
      <c r="L22" s="14"/>
    </row>
    <row r="23" spans="3:8" ht="12.75">
      <c r="C23" s="9"/>
      <c r="H23" s="9"/>
    </row>
    <row r="24" spans="1:8" ht="15">
      <c r="A24" s="19" t="s">
        <v>22</v>
      </c>
      <c r="B24" s="19">
        <f>G14+G16</f>
        <v>6406.45</v>
      </c>
      <c r="C24" s="9"/>
      <c r="H24" s="9"/>
    </row>
    <row r="25" spans="1:8" ht="15">
      <c r="A25" s="19" t="s">
        <v>23</v>
      </c>
      <c r="B25" s="19">
        <f>E7+C8-B24</f>
        <v>-33893.829999999994</v>
      </c>
      <c r="C25" s="9"/>
      <c r="H25" s="9"/>
    </row>
  </sheetData>
  <sheetProtection/>
  <mergeCells count="5">
    <mergeCell ref="A10:A11"/>
    <mergeCell ref="B10:C11"/>
    <mergeCell ref="D10:G10"/>
    <mergeCell ref="H10:L10"/>
    <mergeCell ref="B16:C1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13.125" style="0" customWidth="1"/>
    <col min="2" max="2" width="12.25390625" style="0" customWidth="1"/>
    <col min="3" max="3" width="14.125" style="0" customWidth="1"/>
    <col min="4" max="4" width="12.125" style="0" customWidth="1"/>
    <col min="5" max="5" width="15.75390625" style="0" customWidth="1"/>
    <col min="6" max="6" width="16.875" style="0" customWidth="1"/>
    <col min="7" max="7" width="15.625" style="0" customWidth="1"/>
    <col min="8" max="8" width="15.375" style="0" customWidth="1"/>
    <col min="9" max="9" width="8.625" style="0" customWidth="1"/>
    <col min="10" max="10" width="10.375" style="0" customWidth="1"/>
    <col min="11" max="11" width="9.25390625" style="0" customWidth="1"/>
    <col min="12" max="12" width="12.875" style="0" customWidth="1"/>
  </cols>
  <sheetData>
    <row r="1" spans="1:12" ht="20.25">
      <c r="A1" s="1"/>
      <c r="C1" s="11"/>
      <c r="D1" s="4"/>
      <c r="E1" s="4"/>
      <c r="F1" s="5">
        <v>42246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июль!F5</f>
        <v>71703</v>
      </c>
      <c r="D5" s="12">
        <v>9583.39</v>
      </c>
      <c r="E5" s="3">
        <v>5769.84</v>
      </c>
      <c r="F5" s="12">
        <f>C5+D5-E5</f>
        <v>75516.55</v>
      </c>
      <c r="G5" s="4"/>
      <c r="H5" s="4" t="s">
        <v>27</v>
      </c>
      <c r="I5" s="11">
        <f>июль!I5+0</f>
        <v>12668.800000000001</v>
      </c>
      <c r="J5" s="9"/>
    </row>
    <row r="6" spans="2:10" ht="12.75">
      <c r="B6" s="2" t="s">
        <v>6</v>
      </c>
      <c r="C6" s="12">
        <f>июль!F6</f>
        <v>9624.27</v>
      </c>
      <c r="D6" s="3">
        <v>0</v>
      </c>
      <c r="E6" s="3">
        <v>0</v>
      </c>
      <c r="F6" s="12">
        <f>C6+D6-E6</f>
        <v>9624.27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81327.27</v>
      </c>
      <c r="D7" s="12">
        <f>SUM(D5:D6)</f>
        <v>9583.39</v>
      </c>
      <c r="E7" s="3">
        <f>SUM(E5:E6)</f>
        <v>5769.84</v>
      </c>
      <c r="F7" s="12">
        <f>SUM(F5:F6)</f>
        <v>85140.82</v>
      </c>
      <c r="G7" s="4"/>
      <c r="H7" s="4"/>
      <c r="I7" s="11"/>
      <c r="J7" s="9"/>
    </row>
    <row r="8" spans="2:12" ht="15">
      <c r="B8" s="18" t="s">
        <v>23</v>
      </c>
      <c r="C8" s="19">
        <f>июль!B25</f>
        <v>-33893.829999999994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7" customHeight="1">
      <c r="A11" s="24"/>
      <c r="B11" s="27"/>
      <c r="C11" s="2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7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25</v>
      </c>
      <c r="C13" s="3"/>
      <c r="D13" s="12"/>
      <c r="F13" s="12" t="s">
        <v>28</v>
      </c>
      <c r="G13" s="3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5" t="s">
        <v>21</v>
      </c>
      <c r="G14" s="13">
        <v>5463.45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5"/>
      <c r="G16" s="13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2"/>
      <c r="G17" s="3"/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5"/>
      <c r="L18" s="14"/>
    </row>
    <row r="19" spans="3:8" ht="12.75">
      <c r="C19" s="9"/>
      <c r="H19" s="9"/>
    </row>
    <row r="20" spans="1:8" ht="15">
      <c r="A20" s="19" t="s">
        <v>22</v>
      </c>
      <c r="B20" s="19">
        <f>G14</f>
        <v>5463.45</v>
      </c>
      <c r="C20" s="9"/>
      <c r="H20" s="9"/>
    </row>
    <row r="21" spans="1:8" ht="15">
      <c r="A21" s="19" t="s">
        <v>23</v>
      </c>
      <c r="B21" s="19">
        <f>E7+C8-B20</f>
        <v>-33587.439999999995</v>
      </c>
      <c r="C21" s="9"/>
      <c r="H21" s="9"/>
    </row>
  </sheetData>
  <sheetProtection/>
  <mergeCells count="4">
    <mergeCell ref="A10:A11"/>
    <mergeCell ref="B10:C11"/>
    <mergeCell ref="D10:G10"/>
    <mergeCell ref="H10:L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13.125" style="0" customWidth="1"/>
    <col min="2" max="2" width="12.25390625" style="0" customWidth="1"/>
    <col min="3" max="3" width="14.125" style="0" customWidth="1"/>
    <col min="4" max="4" width="12.125" style="0" customWidth="1"/>
    <col min="5" max="5" width="15.75390625" style="0" customWidth="1"/>
    <col min="6" max="6" width="16.875" style="0" customWidth="1"/>
    <col min="7" max="7" width="15.625" style="0" customWidth="1"/>
    <col min="8" max="8" width="15.375" style="0" customWidth="1"/>
    <col min="9" max="9" width="8.625" style="0" customWidth="1"/>
    <col min="10" max="10" width="10.375" style="0" customWidth="1"/>
    <col min="11" max="11" width="9.25390625" style="0" customWidth="1"/>
    <col min="12" max="12" width="12.875" style="0" customWidth="1"/>
  </cols>
  <sheetData>
    <row r="1" spans="1:12" ht="20.25">
      <c r="A1" s="1"/>
      <c r="C1" s="11"/>
      <c r="D1" s="4"/>
      <c r="E1" s="4"/>
      <c r="F1" s="5">
        <v>42277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август!F5</f>
        <v>75516.55</v>
      </c>
      <c r="D5" s="12">
        <v>10313.66</v>
      </c>
      <c r="E5" s="3">
        <v>7393.49</v>
      </c>
      <c r="F5" s="12">
        <f>C5+D5-E5</f>
        <v>78436.72</v>
      </c>
      <c r="G5" s="4"/>
      <c r="H5" s="4" t="s">
        <v>27</v>
      </c>
      <c r="I5" s="11">
        <f>август!I5+0</f>
        <v>12668.800000000001</v>
      </c>
      <c r="J5" s="9"/>
    </row>
    <row r="6" spans="2:10" ht="12.75">
      <c r="B6" s="2" t="s">
        <v>6</v>
      </c>
      <c r="C6" s="12">
        <f>август!F6</f>
        <v>9624.27</v>
      </c>
      <c r="D6" s="3">
        <v>0</v>
      </c>
      <c r="E6" s="3">
        <v>0</v>
      </c>
      <c r="F6" s="12">
        <f>C6+D6-E6</f>
        <v>9624.27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85140.82</v>
      </c>
      <c r="D7" s="12">
        <f>SUM(D5:D6)</f>
        <v>10313.66</v>
      </c>
      <c r="E7" s="3">
        <f>SUM(E5:E6)</f>
        <v>7393.49</v>
      </c>
      <c r="F7" s="12">
        <f>SUM(F5:F6)</f>
        <v>88060.99</v>
      </c>
      <c r="G7" s="4"/>
      <c r="H7" s="4"/>
      <c r="I7" s="11"/>
      <c r="J7" s="9"/>
    </row>
    <row r="8" spans="2:12" ht="15">
      <c r="B8" s="18" t="s">
        <v>23</v>
      </c>
      <c r="C8" s="19">
        <f>август!B21</f>
        <v>-33587.439999999995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3" t="s">
        <v>29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7" customHeight="1">
      <c r="A11" s="24"/>
      <c r="B11" s="27"/>
      <c r="C11" s="2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7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25</v>
      </c>
      <c r="C13" s="3"/>
      <c r="D13" s="12"/>
      <c r="F13" s="12" t="s">
        <v>40</v>
      </c>
      <c r="G13" s="3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5" t="s">
        <v>21</v>
      </c>
      <c r="G14" s="13">
        <f>639*9.2</f>
        <v>5878.799999999999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12"/>
      <c r="I15" s="3"/>
      <c r="J15" s="3"/>
      <c r="K15" s="12"/>
      <c r="L15" s="8"/>
    </row>
    <row r="16" spans="1:12" ht="12.75">
      <c r="A16" s="2"/>
      <c r="B16" s="32" t="s">
        <v>41</v>
      </c>
      <c r="C16" s="33"/>
      <c r="D16" s="12"/>
      <c r="E16" s="12"/>
      <c r="F16" s="15"/>
      <c r="G16" s="13"/>
      <c r="H16" s="12"/>
      <c r="I16" s="3"/>
      <c r="J16" s="3"/>
      <c r="K16" s="12"/>
      <c r="L16" s="8"/>
    </row>
    <row r="17" spans="1:12" ht="12.75">
      <c r="A17" s="2"/>
      <c r="B17" s="34"/>
      <c r="C17" s="35"/>
      <c r="D17" s="12"/>
      <c r="E17" s="12" t="s">
        <v>32</v>
      </c>
      <c r="F17" s="15"/>
      <c r="G17" s="13">
        <v>811.92</v>
      </c>
      <c r="H17" s="12"/>
      <c r="I17" s="3"/>
      <c r="J17" s="3"/>
      <c r="K17" s="15"/>
      <c r="L17" s="14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5"/>
      <c r="L22" s="14"/>
    </row>
    <row r="23" spans="3:8" ht="12.75">
      <c r="C23" s="9"/>
      <c r="H23" s="9"/>
    </row>
    <row r="24" spans="1:8" ht="15">
      <c r="A24" s="19" t="s">
        <v>22</v>
      </c>
      <c r="B24" s="19">
        <f>G14+G17</f>
        <v>6690.719999999999</v>
      </c>
      <c r="C24" s="9"/>
      <c r="H24" s="9"/>
    </row>
    <row r="25" spans="1:8" ht="15">
      <c r="A25" s="19" t="s">
        <v>23</v>
      </c>
      <c r="B25" s="19">
        <f>E7+C8-B24</f>
        <v>-32884.67</v>
      </c>
      <c r="C25" s="9"/>
      <c r="H25" s="9"/>
    </row>
  </sheetData>
  <sheetProtection/>
  <mergeCells count="5">
    <mergeCell ref="A10:A11"/>
    <mergeCell ref="B10:C11"/>
    <mergeCell ref="D10:G10"/>
    <mergeCell ref="H10:L10"/>
    <mergeCell ref="B16:C17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2016-02-03T11:06:30Z</cp:lastPrinted>
  <dcterms:created xsi:type="dcterms:W3CDTF">2008-11-05T05:36:25Z</dcterms:created>
  <dcterms:modified xsi:type="dcterms:W3CDTF">2016-02-03T11:06:31Z</dcterms:modified>
  <cp:category/>
  <cp:version/>
  <cp:contentType/>
  <cp:contentStatus/>
</cp:coreProperties>
</file>