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E10" i="1"/>
  <c r="AE9"/>
  <c r="AA30"/>
  <c r="AA29"/>
  <c r="AA28"/>
  <c r="AA27"/>
  <c r="AA26"/>
  <c r="AA25"/>
  <c r="Y30"/>
  <c r="Y29"/>
  <c r="Y28"/>
  <c r="Y27"/>
  <c r="Y26"/>
  <c r="Y25"/>
  <c r="O30"/>
  <c r="O29"/>
  <c r="O28"/>
  <c r="O27"/>
  <c r="O26"/>
  <c r="O25"/>
  <c r="Q30"/>
  <c r="Q29"/>
  <c r="Q28"/>
  <c r="Q27"/>
  <c r="Q26"/>
  <c r="Q25"/>
  <c r="S30"/>
  <c r="S29"/>
  <c r="S28"/>
  <c r="S27"/>
  <c r="S26"/>
  <c r="S25"/>
  <c r="U30"/>
  <c r="U29"/>
  <c r="U28"/>
  <c r="U27"/>
  <c r="U26"/>
  <c r="U25"/>
  <c r="W30"/>
  <c r="W29"/>
  <c r="W28"/>
  <c r="W27"/>
  <c r="W26"/>
  <c r="W25"/>
  <c r="I14"/>
  <c r="K14"/>
  <c r="M14"/>
  <c r="O14"/>
  <c r="Q14"/>
  <c r="S14"/>
  <c r="U14"/>
  <c r="W14"/>
  <c r="Y14"/>
  <c r="AA14"/>
  <c r="AC14"/>
  <c r="G14"/>
  <c r="G30"/>
  <c r="G29"/>
  <c r="G28"/>
  <c r="G27"/>
  <c r="G26"/>
  <c r="G25"/>
  <c r="I30"/>
  <c r="I29"/>
  <c r="I28"/>
  <c r="I27"/>
  <c r="I26"/>
  <c r="I25"/>
  <c r="K30"/>
  <c r="K29"/>
  <c r="K28"/>
  <c r="K27"/>
  <c r="K26"/>
  <c r="K25"/>
  <c r="M30"/>
  <c r="M29"/>
  <c r="M28"/>
  <c r="M27"/>
  <c r="M26"/>
  <c r="M25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G11"/>
  <c r="I8" s="1"/>
  <c r="I11" s="1"/>
  <c r="K8" s="1"/>
  <c r="AE31"/>
  <c r="AE34"/>
  <c r="AC30"/>
  <c r="AC29"/>
  <c r="AC28"/>
  <c r="AC27"/>
  <c r="AC26"/>
  <c r="AC25"/>
  <c r="AE14" l="1"/>
  <c r="K24"/>
  <c r="K33" s="1"/>
  <c r="I24"/>
  <c r="I33" s="1"/>
  <c r="K11" l="1"/>
  <c r="M24"/>
  <c r="M33" s="1"/>
  <c r="M8" l="1"/>
  <c r="M11" s="1"/>
  <c r="O24"/>
  <c r="O33" s="1"/>
  <c r="O8" l="1"/>
  <c r="O11" s="1"/>
  <c r="Q8" s="1"/>
  <c r="Q11" s="1"/>
  <c r="S8" s="1"/>
  <c r="S11" s="1"/>
  <c r="U8" s="1"/>
  <c r="Q24"/>
  <c r="Q33" s="1"/>
  <c r="U11" l="1"/>
  <c r="W8" s="1"/>
  <c r="S24"/>
  <c r="W11" l="1"/>
  <c r="Y8" s="1"/>
  <c r="S33"/>
  <c r="U24"/>
  <c r="U33" s="1"/>
  <c r="Y11" l="1"/>
  <c r="AA8" s="1"/>
  <c r="W24"/>
  <c r="AA11" l="1"/>
  <c r="AC8" s="1"/>
  <c r="W33"/>
  <c r="Y24"/>
  <c r="Y33" s="1"/>
  <c r="AC24" l="1"/>
  <c r="AC33" s="1"/>
  <c r="AA24"/>
  <c r="AA33" s="1"/>
  <c r="AE8" l="1"/>
  <c r="AC11"/>
  <c r="AE11" s="1"/>
  <c r="AE29" l="1"/>
  <c r="AE28"/>
  <c r="AE27"/>
  <c r="AE26"/>
  <c r="AE30"/>
  <c r="G24"/>
  <c r="AE24" s="1"/>
  <c r="AE25"/>
  <c r="G33" l="1"/>
  <c r="AE33" l="1"/>
  <c r="G35"/>
  <c r="I35" l="1"/>
  <c r="K35" s="1"/>
  <c r="M35" s="1"/>
  <c r="O35" s="1"/>
  <c r="Q35" s="1"/>
  <c r="S35" s="1"/>
  <c r="U35" s="1"/>
  <c r="W35" s="1"/>
  <c r="Y35" s="1"/>
  <c r="AA35" s="1"/>
  <c r="AC35" s="1"/>
  <c r="AE36" s="1"/>
  <c r="AE35" l="1"/>
</calcChain>
</file>

<file path=xl/sharedStrings.xml><?xml version="1.0" encoding="utf-8"?>
<sst xmlns="http://schemas.openxmlformats.org/spreadsheetml/2006/main" count="69" uniqueCount="47">
  <si>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</si>
  <si>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</si>
  <si>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</si>
  <si>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</si>
  <si>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</si>
  <si>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</si>
  <si>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</si>
  <si>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</si>
  <si>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</si>
  <si>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</si>
  <si>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</si>
  <si>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</si>
  <si>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</si>
  <si>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</si>
  <si>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</si>
  <si>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</si>
  <si>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</si>
  <si>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</si>
  <si>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</si>
  <si>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</si>
  <si>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</si>
  <si>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</si>
  <si>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</si>
  <si>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</si>
  <si>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</si>
  <si>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</si>
  <si>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</si>
  <si>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</si>
  <si>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</si>
  <si>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</si>
  <si>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</si>
  <si>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</si>
  <si>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</si>
  <si>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</si>
  <si>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</si>
  <si>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</si>
  <si>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</si>
  <si>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ул.Юности 20,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</si>
  <si>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2016 год</t>
  </si>
  <si>
    <t>выполненные работы за январь 2016г., смета</t>
  </si>
  <si>
    <t>выполненные работы за март 2016г., калькуляция</t>
  </si>
  <si>
    <t>выполненные работы за апрель 2016г., смета</t>
  </si>
  <si>
    <t>выполненные работы за май 2016г., калькуляция</t>
  </si>
  <si>
    <t>Выполненные работы за август 2016г., калькуляция</t>
  </si>
  <si>
    <t>Выполненные работы за октябрь 2016г, смета</t>
  </si>
  <si>
    <t>выполненные работы за ноябрь 2016г., калькуляция</t>
  </si>
  <si>
    <t>выполненные работы за декабрь 2016г., калькуляция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</si>
</sst>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36"/>
  <sheetViews>
    <sheetView tabSelected="1" topLeftCell="M1" zoomScale="90" zoomScaleNormal="90" workbookViewId="0">
      <selection activeCell="G23" sqref="G23:AD23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10.5703125" bestFit="1" customWidth="1"/>
    <col min="8" max="8" width="9.5703125" bestFit="1" customWidth="1"/>
    <col min="9" max="9" width="10.5703125" bestFit="1" customWidth="1"/>
    <col min="10" max="10" width="9.5703125" bestFit="1" customWidth="1"/>
    <col min="11" max="11" width="10.5703125" bestFit="1" customWidth="1"/>
    <col min="12" max="12" width="9.5703125" bestFit="1" customWidth="1"/>
    <col min="13" max="13" width="10.5703125" bestFit="1" customWidth="1"/>
    <col min="14" max="14" width="9.5703125" bestFit="1" customWidth="1"/>
    <col min="15" max="15" width="10.5703125" bestFit="1" customWidth="1"/>
    <col min="16" max="16" width="9.5703125" bestFit="1" customWidth="1"/>
    <col min="17" max="17" width="10.5703125" bestFit="1" customWidth="1"/>
    <col min="18" max="18" width="9.5703125" bestFit="1" customWidth="1"/>
    <col min="19" max="19" width="10.5703125" bestFit="1" customWidth="1"/>
    <col min="20" max="20" width="9.5703125" bestFit="1" customWidth="1"/>
    <col min="21" max="21" width="10.5703125" bestFit="1" customWidth="1"/>
    <col min="22" max="22" width="9.5703125" bestFit="1" customWidth="1"/>
    <col min="23" max="23" width="10.5703125" bestFit="1" customWidth="1"/>
    <col min="24" max="24" width="9.5703125" bestFit="1" customWidth="1"/>
    <col min="25" max="25" width="10.5703125" bestFit="1" customWidth="1"/>
    <col min="26" max="26" width="9.5703125" bestFit="1" customWidth="1"/>
    <col min="27" max="27" width="10.5703125" bestFit="1" customWidth="1"/>
    <col min="28" max="28" width="9.5703125" bestFit="1" customWidth="1"/>
    <col min="29" max="29" width="10.5703125" bestFit="1" customWidth="1"/>
    <col min="30" max="30" width="9.5703125" bestFit="1" customWidth="1"/>
  </cols>
  <sheetData>
    <row r="2" spans="1:31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7"/>
    </row>
    <row r="3" spans="1:31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7"/>
    </row>
    <row r="4" spans="1:31">
      <c r="A4" s="13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9">
        <v>1725.3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3" t="s">
        <v>1</v>
      </c>
      <c r="C6" s="34"/>
      <c r="D6" s="34"/>
      <c r="E6" s="34"/>
      <c r="F6" s="35"/>
      <c r="G6" s="14" t="s">
        <v>2</v>
      </c>
      <c r="H6" s="15"/>
      <c r="I6" s="14" t="s">
        <v>3</v>
      </c>
      <c r="J6" s="15"/>
      <c r="K6" s="14" t="s">
        <v>4</v>
      </c>
      <c r="L6" s="15"/>
      <c r="M6" s="14" t="s">
        <v>5</v>
      </c>
      <c r="N6" s="15"/>
      <c r="O6" s="14" t="s">
        <v>6</v>
      </c>
      <c r="P6" s="15"/>
      <c r="Q6" s="14" t="s">
        <v>7</v>
      </c>
      <c r="R6" s="15"/>
      <c r="S6" s="14" t="s">
        <v>8</v>
      </c>
      <c r="T6" s="15"/>
      <c r="U6" s="14" t="s">
        <v>9</v>
      </c>
      <c r="V6" s="15"/>
      <c r="W6" s="14" t="s">
        <v>10</v>
      </c>
      <c r="X6" s="15"/>
      <c r="Y6" s="14" t="s">
        <v>11</v>
      </c>
      <c r="Z6" s="15"/>
      <c r="AA6" s="14" t="s">
        <v>12</v>
      </c>
      <c r="AB6" s="15"/>
      <c r="AC6" s="14" t="s">
        <v>13</v>
      </c>
      <c r="AD6" s="15"/>
      <c r="AE6" s="1" t="s">
        <v>31</v>
      </c>
    </row>
    <row r="7" spans="1:31">
      <c r="A7" s="1">
        <v>1</v>
      </c>
      <c r="B7" s="24" t="s">
        <v>14</v>
      </c>
      <c r="C7" s="25"/>
      <c r="D7" s="25"/>
      <c r="E7" s="25"/>
      <c r="F7" s="26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1" t="s">
        <v>15</v>
      </c>
      <c r="C8" s="22"/>
      <c r="D8" s="22"/>
      <c r="E8" s="22"/>
      <c r="F8" s="23"/>
      <c r="G8" s="8">
        <v>213445.29</v>
      </c>
      <c r="H8" s="8">
        <v>16571.89</v>
      </c>
      <c r="I8" s="8">
        <f>G11</f>
        <v>211038.66999999998</v>
      </c>
      <c r="J8" s="8">
        <f>H11</f>
        <v>16530.849999999999</v>
      </c>
      <c r="K8" s="8">
        <f t="shared" ref="K8:AD8" si="0">I11</f>
        <v>218198.27</v>
      </c>
      <c r="L8" s="8">
        <f t="shared" si="0"/>
        <v>16504.21</v>
      </c>
      <c r="M8" s="8">
        <f t="shared" si="0"/>
        <v>223630.88999999998</v>
      </c>
      <c r="N8" s="8">
        <f t="shared" si="0"/>
        <v>16487.219999999998</v>
      </c>
      <c r="O8" s="8">
        <f t="shared" si="0"/>
        <v>222651.64999999997</v>
      </c>
      <c r="P8" s="8">
        <f t="shared" si="0"/>
        <v>16431.379999999997</v>
      </c>
      <c r="Q8" s="8">
        <f t="shared" si="0"/>
        <v>224750.77999999997</v>
      </c>
      <c r="R8" s="8">
        <f t="shared" si="0"/>
        <v>16401.229999999996</v>
      </c>
      <c r="S8" s="8">
        <f t="shared" si="0"/>
        <v>232516.34999999998</v>
      </c>
      <c r="T8" s="8">
        <f t="shared" si="0"/>
        <v>16386.539999999997</v>
      </c>
      <c r="U8" s="8">
        <f t="shared" si="0"/>
        <v>244295.82999999996</v>
      </c>
      <c r="V8" s="8">
        <f t="shared" si="0"/>
        <v>16352.919999999996</v>
      </c>
      <c r="W8" s="8">
        <f t="shared" si="0"/>
        <v>253128.75999999995</v>
      </c>
      <c r="X8" s="8">
        <f t="shared" si="0"/>
        <v>16342.169999999996</v>
      </c>
      <c r="Y8" s="8">
        <f t="shared" si="0"/>
        <v>263855.05999999994</v>
      </c>
      <c r="Z8" s="8">
        <f t="shared" si="0"/>
        <v>16332.419999999996</v>
      </c>
      <c r="AA8" s="8">
        <f t="shared" si="0"/>
        <v>262994.28999999998</v>
      </c>
      <c r="AB8" s="8">
        <f t="shared" si="0"/>
        <v>16262.789999999997</v>
      </c>
      <c r="AC8" s="8">
        <f t="shared" si="0"/>
        <v>269298.25999999995</v>
      </c>
      <c r="AD8" s="8">
        <f t="shared" si="0"/>
        <v>16251.119999999997</v>
      </c>
      <c r="AE8" s="1">
        <f>SUM(G8:AC8)</f>
        <v>3020407.7199999993</v>
      </c>
    </row>
    <row r="9" spans="1:31">
      <c r="A9" s="1"/>
      <c r="B9" s="21" t="s">
        <v>16</v>
      </c>
      <c r="C9" s="22"/>
      <c r="D9" s="22"/>
      <c r="E9" s="22"/>
      <c r="F9" s="23"/>
      <c r="G9" s="8">
        <v>27207.39</v>
      </c>
      <c r="H9" s="8">
        <v>0</v>
      </c>
      <c r="I9" s="8">
        <v>27207.39</v>
      </c>
      <c r="J9" s="8">
        <v>0</v>
      </c>
      <c r="K9" s="8">
        <v>27207.39</v>
      </c>
      <c r="L9" s="8">
        <v>0</v>
      </c>
      <c r="M9" s="8">
        <v>27207.39</v>
      </c>
      <c r="N9" s="8">
        <v>0</v>
      </c>
      <c r="O9" s="8">
        <v>27471.43</v>
      </c>
      <c r="P9" s="8">
        <v>0</v>
      </c>
      <c r="Q9" s="8">
        <v>27471.43</v>
      </c>
      <c r="R9" s="8">
        <v>0</v>
      </c>
      <c r="S9" s="8">
        <v>27471.43</v>
      </c>
      <c r="T9" s="8">
        <v>0</v>
      </c>
      <c r="U9" s="8">
        <v>27471.43</v>
      </c>
      <c r="V9" s="8">
        <v>0</v>
      </c>
      <c r="W9" s="8">
        <v>27471.43</v>
      </c>
      <c r="X9" s="8">
        <v>0</v>
      </c>
      <c r="Y9" s="8">
        <v>27192.9</v>
      </c>
      <c r="Z9" s="8">
        <v>0</v>
      </c>
      <c r="AA9" s="8">
        <v>27419.91</v>
      </c>
      <c r="AB9" s="8">
        <v>0</v>
      </c>
      <c r="AC9" s="8">
        <v>27777.33</v>
      </c>
      <c r="AD9" s="8">
        <v>0</v>
      </c>
      <c r="AE9" s="1">
        <f>SUM(G9:AD9)</f>
        <v>328576.84999999998</v>
      </c>
    </row>
    <row r="10" spans="1:31">
      <c r="A10" s="1"/>
      <c r="B10" s="21" t="s">
        <v>17</v>
      </c>
      <c r="C10" s="22"/>
      <c r="D10" s="22"/>
      <c r="E10" s="22"/>
      <c r="F10" s="23"/>
      <c r="G10" s="8">
        <v>29614.01</v>
      </c>
      <c r="H10" s="8">
        <v>41.04</v>
      </c>
      <c r="I10" s="8">
        <v>20047.79</v>
      </c>
      <c r="J10" s="8">
        <v>26.64</v>
      </c>
      <c r="K10" s="8">
        <v>21774.77</v>
      </c>
      <c r="L10" s="8">
        <v>16.989999999999998</v>
      </c>
      <c r="M10" s="8">
        <v>28186.63</v>
      </c>
      <c r="N10" s="8">
        <v>55.84</v>
      </c>
      <c r="O10" s="8">
        <v>25372.3</v>
      </c>
      <c r="P10" s="8">
        <v>30.15</v>
      </c>
      <c r="Q10" s="8">
        <v>19705.86</v>
      </c>
      <c r="R10" s="8">
        <v>14.69</v>
      </c>
      <c r="S10" s="8">
        <v>15691.95</v>
      </c>
      <c r="T10" s="8">
        <v>33.619999999999997</v>
      </c>
      <c r="U10" s="8">
        <v>18638.5</v>
      </c>
      <c r="V10" s="8">
        <v>10.75</v>
      </c>
      <c r="W10" s="8">
        <v>16745.13</v>
      </c>
      <c r="X10" s="8">
        <v>9.75</v>
      </c>
      <c r="Y10" s="8">
        <v>28053.67</v>
      </c>
      <c r="Z10" s="8">
        <v>69.63</v>
      </c>
      <c r="AA10" s="8">
        <v>21115.94</v>
      </c>
      <c r="AB10" s="8">
        <v>11.67</v>
      </c>
      <c r="AC10" s="8">
        <v>21537.61</v>
      </c>
      <c r="AD10" s="8">
        <v>6.7</v>
      </c>
      <c r="AE10" s="1">
        <f>SUM(G10:AD10)</f>
        <v>266811.63000000006</v>
      </c>
    </row>
    <row r="11" spans="1:31">
      <c r="A11" s="1"/>
      <c r="B11" s="21" t="s">
        <v>18</v>
      </c>
      <c r="C11" s="22"/>
      <c r="D11" s="22"/>
      <c r="E11" s="22"/>
      <c r="F11" s="23"/>
      <c r="G11" s="8">
        <f>G8+G9-G10</f>
        <v>211038.66999999998</v>
      </c>
      <c r="H11" s="8">
        <f t="shared" ref="H11:AD11" si="1">H8+H9-H10</f>
        <v>16530.849999999999</v>
      </c>
      <c r="I11" s="8">
        <f t="shared" si="1"/>
        <v>218198.27</v>
      </c>
      <c r="J11" s="8">
        <f t="shared" si="1"/>
        <v>16504.21</v>
      </c>
      <c r="K11" s="8">
        <f t="shared" si="1"/>
        <v>223630.88999999998</v>
      </c>
      <c r="L11" s="8">
        <f t="shared" si="1"/>
        <v>16487.219999999998</v>
      </c>
      <c r="M11" s="8">
        <f t="shared" si="1"/>
        <v>222651.64999999997</v>
      </c>
      <c r="N11" s="8">
        <f t="shared" si="1"/>
        <v>16431.379999999997</v>
      </c>
      <c r="O11" s="8">
        <f t="shared" si="1"/>
        <v>224750.77999999997</v>
      </c>
      <c r="P11" s="8">
        <f t="shared" si="1"/>
        <v>16401.229999999996</v>
      </c>
      <c r="Q11" s="8">
        <f t="shared" si="1"/>
        <v>232516.34999999998</v>
      </c>
      <c r="R11" s="8">
        <f t="shared" si="1"/>
        <v>16386.539999999997</v>
      </c>
      <c r="S11" s="8">
        <f t="shared" si="1"/>
        <v>244295.82999999996</v>
      </c>
      <c r="T11" s="8">
        <f t="shared" si="1"/>
        <v>16352.919999999996</v>
      </c>
      <c r="U11" s="8">
        <f t="shared" si="1"/>
        <v>253128.75999999995</v>
      </c>
      <c r="V11" s="8">
        <f t="shared" si="1"/>
        <v>16342.169999999996</v>
      </c>
      <c r="W11" s="8">
        <f t="shared" si="1"/>
        <v>263855.05999999994</v>
      </c>
      <c r="X11" s="8">
        <f t="shared" si="1"/>
        <v>16332.419999999996</v>
      </c>
      <c r="Y11" s="8">
        <f t="shared" si="1"/>
        <v>262994.28999999998</v>
      </c>
      <c r="Z11" s="8">
        <f t="shared" si="1"/>
        <v>16262.789999999997</v>
      </c>
      <c r="AA11" s="8">
        <f t="shared" si="1"/>
        <v>269298.25999999995</v>
      </c>
      <c r="AB11" s="8">
        <f t="shared" si="1"/>
        <v>16251.119999999997</v>
      </c>
      <c r="AC11" s="8">
        <f t="shared" si="1"/>
        <v>275537.98</v>
      </c>
      <c r="AD11" s="8">
        <f t="shared" si="1"/>
        <v>16244.419999999996</v>
      </c>
      <c r="AE11" s="1">
        <f>SUM(G11:AC11)</f>
        <v>3082179.6399999997</v>
      </c>
    </row>
    <row r="12" spans="1:31">
      <c r="A12" s="1"/>
      <c r="B12" s="21"/>
      <c r="C12" s="22"/>
      <c r="D12" s="22"/>
      <c r="E12" s="22"/>
      <c r="F12" s="23"/>
      <c r="G12" s="10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1"/>
      <c r="AE12" s="1"/>
    </row>
    <row r="13" spans="1:31">
      <c r="A13" s="1"/>
      <c r="B13" s="24" t="s">
        <v>19</v>
      </c>
      <c r="C13" s="25"/>
      <c r="D13" s="25"/>
      <c r="E13" s="25"/>
      <c r="F13" s="26"/>
      <c r="G13" s="10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1"/>
      <c r="AE13" s="1"/>
    </row>
    <row r="14" spans="1:31">
      <c r="A14" s="1">
        <v>2</v>
      </c>
      <c r="B14" s="27" t="s">
        <v>28</v>
      </c>
      <c r="C14" s="28"/>
      <c r="D14" s="28"/>
      <c r="E14" s="28"/>
      <c r="F14" s="29"/>
      <c r="G14" s="10">
        <f>SUM(G15:H22)</f>
        <v>0</v>
      </c>
      <c r="H14" s="11"/>
      <c r="I14" s="10">
        <f t="shared" ref="I14" si="2">SUM(I15:J22)</f>
        <v>1455.63</v>
      </c>
      <c r="J14" s="11"/>
      <c r="K14" s="10">
        <f t="shared" ref="K14" si="3">SUM(K15:L22)</f>
        <v>0</v>
      </c>
      <c r="L14" s="11"/>
      <c r="M14" s="10">
        <f t="shared" ref="M14" si="4">SUM(M15:N22)</f>
        <v>862.5</v>
      </c>
      <c r="N14" s="11"/>
      <c r="O14" s="10">
        <f t="shared" ref="O14" si="5">SUM(O15:P22)</f>
        <v>2460.39</v>
      </c>
      <c r="P14" s="11"/>
      <c r="Q14" s="10">
        <f t="shared" ref="Q14" si="6">SUM(Q15:R22)</f>
        <v>433.4</v>
      </c>
      <c r="R14" s="11"/>
      <c r="S14" s="10">
        <f t="shared" ref="S14" si="7">SUM(S15:T22)</f>
        <v>0</v>
      </c>
      <c r="T14" s="11"/>
      <c r="U14" s="10">
        <f t="shared" ref="U14" si="8">SUM(U15:V22)</f>
        <v>754</v>
      </c>
      <c r="V14" s="11"/>
      <c r="W14" s="10">
        <f t="shared" ref="W14" si="9">SUM(W15:X22)</f>
        <v>0</v>
      </c>
      <c r="X14" s="11"/>
      <c r="Y14" s="10">
        <f t="shared" ref="Y14" si="10">SUM(Y15:Z22)</f>
        <v>825.74</v>
      </c>
      <c r="Z14" s="11"/>
      <c r="AA14" s="10">
        <f t="shared" ref="AA14" si="11">SUM(AA15:AB22)</f>
        <v>592</v>
      </c>
      <c r="AB14" s="11"/>
      <c r="AC14" s="10">
        <f t="shared" ref="AC14" si="12">SUM(AC15:AD22)</f>
        <v>430</v>
      </c>
      <c r="AD14" s="11"/>
      <c r="AE14" s="1">
        <f>SUM(G14:AC14)</f>
        <v>7813.66</v>
      </c>
    </row>
    <row r="15" spans="1:31" ht="27.75" customHeight="1">
      <c r="A15" s="1"/>
      <c r="B15" s="17" t="s">
        <v>39</v>
      </c>
      <c r="C15" s="18"/>
      <c r="D15" s="18"/>
      <c r="E15" s="18"/>
      <c r="F15" s="19"/>
      <c r="G15" s="10"/>
      <c r="H15" s="11"/>
      <c r="I15" s="10">
        <v>1455.63</v>
      </c>
      <c r="J15" s="11"/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0"/>
      <c r="Z15" s="11"/>
      <c r="AA15" s="10"/>
      <c r="AB15" s="11"/>
      <c r="AC15" s="10"/>
      <c r="AD15" s="11"/>
      <c r="AE15" s="1"/>
    </row>
    <row r="16" spans="1:31" ht="33" customHeight="1">
      <c r="A16" s="1"/>
      <c r="B16" s="30" t="s">
        <v>40</v>
      </c>
      <c r="C16" s="31"/>
      <c r="D16" s="31"/>
      <c r="E16" s="31"/>
      <c r="F16" s="32"/>
      <c r="G16" s="10"/>
      <c r="H16" s="11"/>
      <c r="I16" s="10"/>
      <c r="J16" s="11"/>
      <c r="K16" s="10"/>
      <c r="L16" s="11"/>
      <c r="M16" s="10">
        <v>862.5</v>
      </c>
      <c r="N16" s="11"/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0"/>
      <c r="Z16" s="11"/>
      <c r="AA16" s="10"/>
      <c r="AB16" s="11"/>
      <c r="AC16" s="10"/>
      <c r="AD16" s="11"/>
      <c r="AE16" s="1"/>
    </row>
    <row r="17" spans="1:31" ht="33" customHeight="1">
      <c r="A17" s="1"/>
      <c r="B17" s="36" t="s">
        <v>41</v>
      </c>
      <c r="C17" s="37"/>
      <c r="D17" s="37"/>
      <c r="E17" s="37"/>
      <c r="F17" s="38"/>
      <c r="G17" s="10"/>
      <c r="H17" s="12"/>
      <c r="I17" s="10"/>
      <c r="J17" s="12"/>
      <c r="K17" s="10"/>
      <c r="L17" s="12"/>
      <c r="M17" s="10"/>
      <c r="N17" s="12"/>
      <c r="O17" s="10">
        <v>2460.39</v>
      </c>
      <c r="P17" s="12"/>
      <c r="Q17" s="10"/>
      <c r="R17" s="12"/>
      <c r="S17" s="10"/>
      <c r="T17" s="12"/>
      <c r="U17" s="10"/>
      <c r="V17" s="12"/>
      <c r="W17" s="10"/>
      <c r="X17" s="12"/>
      <c r="Y17" s="10"/>
      <c r="Z17" s="12"/>
      <c r="AA17" s="10"/>
      <c r="AB17" s="12"/>
      <c r="AC17" s="10"/>
      <c r="AD17" s="12"/>
      <c r="AE17" s="1"/>
    </row>
    <row r="18" spans="1:31" ht="33" customHeight="1">
      <c r="A18" s="1"/>
      <c r="B18" s="30" t="s">
        <v>42</v>
      </c>
      <c r="C18" s="31"/>
      <c r="D18" s="31"/>
      <c r="E18" s="31"/>
      <c r="F18" s="32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>
        <v>433.4</v>
      </c>
      <c r="R18" s="11"/>
      <c r="S18" s="10"/>
      <c r="T18" s="11"/>
      <c r="U18" s="10"/>
      <c r="V18" s="11"/>
      <c r="W18" s="10"/>
      <c r="X18" s="11"/>
      <c r="Y18" s="10"/>
      <c r="Z18" s="11"/>
      <c r="AA18" s="10"/>
      <c r="AB18" s="11"/>
      <c r="AC18" s="10"/>
      <c r="AD18" s="11"/>
      <c r="AE18" s="1"/>
    </row>
    <row r="19" spans="1:31" ht="33" customHeight="1">
      <c r="A19" s="1"/>
      <c r="B19" s="36" t="s">
        <v>43</v>
      </c>
      <c r="C19" s="37"/>
      <c r="D19" s="37"/>
      <c r="E19" s="37"/>
      <c r="F19" s="38"/>
      <c r="G19" s="10"/>
      <c r="H19" s="11"/>
      <c r="I19" s="39"/>
      <c r="J19" s="40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>
        <v>754</v>
      </c>
      <c r="V19" s="11"/>
      <c r="W19" s="10"/>
      <c r="X19" s="11"/>
      <c r="Y19" s="10"/>
      <c r="Z19" s="11"/>
      <c r="AA19" s="10"/>
      <c r="AB19" s="11"/>
      <c r="AC19" s="10"/>
      <c r="AD19" s="11"/>
      <c r="AE19" s="1"/>
    </row>
    <row r="20" spans="1:31" ht="33" customHeight="1">
      <c r="A20" s="1"/>
      <c r="B20" s="36" t="s">
        <v>44</v>
      </c>
      <c r="C20" s="37"/>
      <c r="D20" s="37"/>
      <c r="E20" s="37"/>
      <c r="F20" s="38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0">
        <v>825.74</v>
      </c>
      <c r="Z20" s="11"/>
      <c r="AA20" s="10"/>
      <c r="AB20" s="11"/>
      <c r="AC20" s="10"/>
      <c r="AD20" s="11"/>
      <c r="AE20" s="1"/>
    </row>
    <row r="21" spans="1:31" ht="33" customHeight="1">
      <c r="A21" s="1"/>
      <c r="B21" s="36" t="s">
        <v>45</v>
      </c>
      <c r="C21" s="37"/>
      <c r="D21" s="37"/>
      <c r="E21" s="37"/>
      <c r="F21" s="38"/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0"/>
      <c r="Z21" s="11"/>
      <c r="AA21" s="10">
        <v>592</v>
      </c>
      <c r="AB21" s="11"/>
      <c r="AC21" s="10"/>
      <c r="AD21" s="11"/>
      <c r="AE21" s="1"/>
    </row>
    <row r="22" spans="1:31" ht="33" customHeight="1">
      <c r="A22" s="1"/>
      <c r="B22" s="36" t="s">
        <v>46</v>
      </c>
      <c r="C22" s="37"/>
      <c r="D22" s="37"/>
      <c r="E22" s="37"/>
      <c r="F22" s="38"/>
      <c r="G22" s="10"/>
      <c r="H22" s="12"/>
      <c r="I22" s="10"/>
      <c r="J22" s="12"/>
      <c r="K22" s="10"/>
      <c r="L22" s="12"/>
      <c r="M22" s="10"/>
      <c r="N22" s="12"/>
      <c r="O22" s="10"/>
      <c r="P22" s="12"/>
      <c r="Q22" s="10"/>
      <c r="R22" s="12"/>
      <c r="S22" s="10"/>
      <c r="T22" s="12"/>
      <c r="U22" s="10"/>
      <c r="V22" s="12"/>
      <c r="W22" s="10"/>
      <c r="X22" s="12"/>
      <c r="Y22" s="10"/>
      <c r="Z22" s="12"/>
      <c r="AA22" s="10"/>
      <c r="AB22" s="12"/>
      <c r="AC22" s="10">
        <v>430</v>
      </c>
      <c r="AD22" s="12"/>
      <c r="AE22" s="1"/>
    </row>
    <row r="23" spans="1:31">
      <c r="A23" s="1"/>
      <c r="B23" s="27"/>
      <c r="C23" s="28"/>
      <c r="D23" s="28"/>
      <c r="E23" s="28"/>
      <c r="F23" s="29"/>
      <c r="G23" s="10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1"/>
      <c r="AE23" s="1"/>
    </row>
    <row r="24" spans="1:31">
      <c r="A24" s="1">
        <v>3</v>
      </c>
      <c r="B24" s="27" t="s">
        <v>27</v>
      </c>
      <c r="C24" s="28"/>
      <c r="D24" s="28"/>
      <c r="E24" s="28"/>
      <c r="F24" s="29"/>
      <c r="G24" s="10">
        <f>G25+G26+G27+G28+G29+G30+G31</f>
        <v>16949.697</v>
      </c>
      <c r="H24" s="11"/>
      <c r="I24" s="10">
        <f t="shared" ref="I24:AC24" si="13">I25+I26+I27+I28+I29+I30+I31</f>
        <v>16949.697</v>
      </c>
      <c r="J24" s="11"/>
      <c r="K24" s="10">
        <f t="shared" si="13"/>
        <v>16949.697</v>
      </c>
      <c r="L24" s="11"/>
      <c r="M24" s="10">
        <f t="shared" si="13"/>
        <v>16949.697</v>
      </c>
      <c r="N24" s="11"/>
      <c r="O24" s="10">
        <f t="shared" si="13"/>
        <v>17114.189000000002</v>
      </c>
      <c r="P24" s="11"/>
      <c r="Q24" s="10">
        <f t="shared" si="13"/>
        <v>17114.189000000002</v>
      </c>
      <c r="R24" s="11"/>
      <c r="S24" s="10">
        <f t="shared" si="13"/>
        <v>17114.189000000002</v>
      </c>
      <c r="T24" s="11"/>
      <c r="U24" s="10">
        <f t="shared" si="13"/>
        <v>17114.189000000002</v>
      </c>
      <c r="V24" s="11"/>
      <c r="W24" s="10">
        <f t="shared" si="13"/>
        <v>17114.189000000002</v>
      </c>
      <c r="X24" s="11"/>
      <c r="Y24" s="10">
        <f t="shared" si="13"/>
        <v>16940.670000000002</v>
      </c>
      <c r="Z24" s="11"/>
      <c r="AA24" s="10">
        <f t="shared" si="13"/>
        <v>17082.093000000001</v>
      </c>
      <c r="AB24" s="11"/>
      <c r="AC24" s="10">
        <f t="shared" si="13"/>
        <v>17304.759000000002</v>
      </c>
      <c r="AD24" s="11"/>
      <c r="AE24" s="1">
        <f t="shared" ref="AE24:AE31" si="14">SUM(G24:AC24)</f>
        <v>204697.255</v>
      </c>
    </row>
    <row r="25" spans="1:31">
      <c r="A25" s="1"/>
      <c r="B25" s="20" t="s">
        <v>20</v>
      </c>
      <c r="C25" s="20"/>
      <c r="D25" s="20"/>
      <c r="E25" s="20"/>
      <c r="F25" s="3">
        <v>1.56</v>
      </c>
      <c r="G25" s="10">
        <f t="shared" ref="G25:G30" si="15">F25*1689.9</f>
        <v>2636.2440000000001</v>
      </c>
      <c r="H25" s="11"/>
      <c r="I25" s="10">
        <f t="shared" ref="I25:I30" si="16">F25*1689.9</f>
        <v>2636.2440000000001</v>
      </c>
      <c r="J25" s="11"/>
      <c r="K25" s="10">
        <f t="shared" ref="K25:K30" si="17">F25*1689.9</f>
        <v>2636.2440000000001</v>
      </c>
      <c r="L25" s="11"/>
      <c r="M25" s="10">
        <f t="shared" ref="M25:M30" si="18">F25*1689.9</f>
        <v>2636.2440000000001</v>
      </c>
      <c r="N25" s="11"/>
      <c r="O25" s="10">
        <f t="shared" ref="O25:O30" si="19">F25*1706.3</f>
        <v>2661.828</v>
      </c>
      <c r="P25" s="11"/>
      <c r="Q25" s="10">
        <f t="shared" ref="Q25:Q30" si="20">F25*1706.3</f>
        <v>2661.828</v>
      </c>
      <c r="R25" s="11"/>
      <c r="S25" s="10">
        <f t="shared" ref="S25:S30" si="21">F25*1706.3</f>
        <v>2661.828</v>
      </c>
      <c r="T25" s="11"/>
      <c r="U25" s="10">
        <f t="shared" ref="U25:U30" si="22">F25*1706.3</f>
        <v>2661.828</v>
      </c>
      <c r="V25" s="11"/>
      <c r="W25" s="10">
        <f t="shared" ref="W25:W30" si="23">F25*1706.3</f>
        <v>2661.828</v>
      </c>
      <c r="X25" s="11"/>
      <c r="Y25" s="10">
        <f t="shared" ref="Y25:Y30" si="24">F25*1689</f>
        <v>2634.84</v>
      </c>
      <c r="Z25" s="11"/>
      <c r="AA25" s="10">
        <f t="shared" ref="AA25:AA30" si="25">F25*1703.1</f>
        <v>2656.8359999999998</v>
      </c>
      <c r="AB25" s="11"/>
      <c r="AC25" s="10">
        <f>F25*P4</f>
        <v>2691.4679999999998</v>
      </c>
      <c r="AD25" s="11"/>
      <c r="AE25" s="1">
        <f t="shared" si="14"/>
        <v>31837.260000000002</v>
      </c>
    </row>
    <row r="26" spans="1:31" ht="30.75" customHeight="1">
      <c r="A26" s="1"/>
      <c r="B26" s="17" t="s">
        <v>36</v>
      </c>
      <c r="C26" s="18"/>
      <c r="D26" s="18"/>
      <c r="E26" s="19"/>
      <c r="F26" s="4">
        <v>1.84</v>
      </c>
      <c r="G26" s="10">
        <f t="shared" si="15"/>
        <v>3109.4160000000002</v>
      </c>
      <c r="H26" s="11"/>
      <c r="I26" s="10">
        <f t="shared" si="16"/>
        <v>3109.4160000000002</v>
      </c>
      <c r="J26" s="11"/>
      <c r="K26" s="10">
        <f t="shared" si="17"/>
        <v>3109.4160000000002</v>
      </c>
      <c r="L26" s="11"/>
      <c r="M26" s="10">
        <f t="shared" si="18"/>
        <v>3109.4160000000002</v>
      </c>
      <c r="N26" s="11"/>
      <c r="O26" s="10">
        <f t="shared" si="19"/>
        <v>3139.5920000000001</v>
      </c>
      <c r="P26" s="11"/>
      <c r="Q26" s="10">
        <f t="shared" si="20"/>
        <v>3139.5920000000001</v>
      </c>
      <c r="R26" s="11"/>
      <c r="S26" s="10">
        <f t="shared" si="21"/>
        <v>3139.5920000000001</v>
      </c>
      <c r="T26" s="11"/>
      <c r="U26" s="10">
        <f t="shared" si="22"/>
        <v>3139.5920000000001</v>
      </c>
      <c r="V26" s="11"/>
      <c r="W26" s="10">
        <f t="shared" si="23"/>
        <v>3139.5920000000001</v>
      </c>
      <c r="X26" s="11"/>
      <c r="Y26" s="10">
        <f t="shared" si="24"/>
        <v>3107.76</v>
      </c>
      <c r="Z26" s="11"/>
      <c r="AA26" s="10">
        <f t="shared" si="25"/>
        <v>3133.7040000000002</v>
      </c>
      <c r="AB26" s="11"/>
      <c r="AC26" s="10">
        <f>F26*P4</f>
        <v>3174.5520000000001</v>
      </c>
      <c r="AD26" s="11"/>
      <c r="AE26" s="1">
        <f t="shared" si="14"/>
        <v>37551.640000000007</v>
      </c>
    </row>
    <row r="27" spans="1:31" ht="27" customHeight="1">
      <c r="A27" s="1"/>
      <c r="B27" s="17" t="s">
        <v>21</v>
      </c>
      <c r="C27" s="18"/>
      <c r="D27" s="18"/>
      <c r="E27" s="19"/>
      <c r="F27" s="3">
        <v>3.94</v>
      </c>
      <c r="G27" s="10">
        <f t="shared" si="15"/>
        <v>6658.2060000000001</v>
      </c>
      <c r="H27" s="11"/>
      <c r="I27" s="10">
        <f t="shared" si="16"/>
        <v>6658.2060000000001</v>
      </c>
      <c r="J27" s="11"/>
      <c r="K27" s="10">
        <f t="shared" si="17"/>
        <v>6658.2060000000001</v>
      </c>
      <c r="L27" s="11"/>
      <c r="M27" s="10">
        <f t="shared" si="18"/>
        <v>6658.2060000000001</v>
      </c>
      <c r="N27" s="11"/>
      <c r="O27" s="10">
        <f t="shared" si="19"/>
        <v>6722.8220000000001</v>
      </c>
      <c r="P27" s="11"/>
      <c r="Q27" s="10">
        <f t="shared" si="20"/>
        <v>6722.8220000000001</v>
      </c>
      <c r="R27" s="11"/>
      <c r="S27" s="10">
        <f t="shared" si="21"/>
        <v>6722.8220000000001</v>
      </c>
      <c r="T27" s="11"/>
      <c r="U27" s="10">
        <f t="shared" si="22"/>
        <v>6722.8220000000001</v>
      </c>
      <c r="V27" s="11"/>
      <c r="W27" s="10">
        <f t="shared" si="23"/>
        <v>6722.8220000000001</v>
      </c>
      <c r="X27" s="11"/>
      <c r="Y27" s="10">
        <f t="shared" si="24"/>
        <v>6654.66</v>
      </c>
      <c r="Z27" s="11"/>
      <c r="AA27" s="10">
        <f t="shared" si="25"/>
        <v>6710.2139999999999</v>
      </c>
      <c r="AB27" s="11"/>
      <c r="AC27" s="10">
        <f>F27*P4</f>
        <v>6797.6819999999998</v>
      </c>
      <c r="AD27" s="11"/>
      <c r="AE27" s="1">
        <f t="shared" si="14"/>
        <v>80409.489999999991</v>
      </c>
    </row>
    <row r="28" spans="1:31" ht="60" customHeight="1">
      <c r="A28" s="1"/>
      <c r="B28" s="17" t="s">
        <v>22</v>
      </c>
      <c r="C28" s="18"/>
      <c r="D28" s="18"/>
      <c r="E28" s="19"/>
      <c r="F28" s="4">
        <v>0.74</v>
      </c>
      <c r="G28" s="10">
        <f t="shared" si="15"/>
        <v>1250.5260000000001</v>
      </c>
      <c r="H28" s="11"/>
      <c r="I28" s="10">
        <f t="shared" si="16"/>
        <v>1250.5260000000001</v>
      </c>
      <c r="J28" s="11"/>
      <c r="K28" s="10">
        <f t="shared" si="17"/>
        <v>1250.5260000000001</v>
      </c>
      <c r="L28" s="11"/>
      <c r="M28" s="10">
        <f t="shared" si="18"/>
        <v>1250.5260000000001</v>
      </c>
      <c r="N28" s="11"/>
      <c r="O28" s="10">
        <f t="shared" si="19"/>
        <v>1262.662</v>
      </c>
      <c r="P28" s="11"/>
      <c r="Q28" s="10">
        <f t="shared" si="20"/>
        <v>1262.662</v>
      </c>
      <c r="R28" s="11"/>
      <c r="S28" s="10">
        <f t="shared" si="21"/>
        <v>1262.662</v>
      </c>
      <c r="T28" s="11"/>
      <c r="U28" s="10">
        <f t="shared" si="22"/>
        <v>1262.662</v>
      </c>
      <c r="V28" s="11"/>
      <c r="W28" s="10">
        <f t="shared" si="23"/>
        <v>1262.662</v>
      </c>
      <c r="X28" s="11"/>
      <c r="Y28" s="10">
        <f t="shared" si="24"/>
        <v>1249.8599999999999</v>
      </c>
      <c r="Z28" s="11"/>
      <c r="AA28" s="10">
        <f t="shared" si="25"/>
        <v>1260.2939999999999</v>
      </c>
      <c r="AB28" s="11"/>
      <c r="AC28" s="10">
        <f>F28*P4</f>
        <v>1276.722</v>
      </c>
      <c r="AD28" s="11"/>
      <c r="AE28" s="1">
        <f t="shared" si="14"/>
        <v>15102.29</v>
      </c>
    </row>
    <row r="29" spans="1:31" ht="58.5" customHeight="1">
      <c r="A29" s="1"/>
      <c r="B29" s="17" t="s">
        <v>23</v>
      </c>
      <c r="C29" s="18"/>
      <c r="D29" s="18"/>
      <c r="E29" s="19"/>
      <c r="F29" s="4">
        <v>0.59</v>
      </c>
      <c r="G29" s="10">
        <f t="shared" si="15"/>
        <v>997.04100000000005</v>
      </c>
      <c r="H29" s="11"/>
      <c r="I29" s="10">
        <f t="shared" si="16"/>
        <v>997.04100000000005</v>
      </c>
      <c r="J29" s="11"/>
      <c r="K29" s="10">
        <f t="shared" si="17"/>
        <v>997.04100000000005</v>
      </c>
      <c r="L29" s="11"/>
      <c r="M29" s="10">
        <f t="shared" si="18"/>
        <v>997.04100000000005</v>
      </c>
      <c r="N29" s="11"/>
      <c r="O29" s="10">
        <f t="shared" si="19"/>
        <v>1006.7169999999999</v>
      </c>
      <c r="P29" s="11"/>
      <c r="Q29" s="10">
        <f t="shared" si="20"/>
        <v>1006.7169999999999</v>
      </c>
      <c r="R29" s="11"/>
      <c r="S29" s="10">
        <f t="shared" si="21"/>
        <v>1006.7169999999999</v>
      </c>
      <c r="T29" s="11"/>
      <c r="U29" s="10">
        <f t="shared" si="22"/>
        <v>1006.7169999999999</v>
      </c>
      <c r="V29" s="11"/>
      <c r="W29" s="10">
        <f t="shared" si="23"/>
        <v>1006.7169999999999</v>
      </c>
      <c r="X29" s="11"/>
      <c r="Y29" s="10">
        <f t="shared" si="24"/>
        <v>996.51</v>
      </c>
      <c r="Z29" s="11"/>
      <c r="AA29" s="10">
        <f t="shared" si="25"/>
        <v>1004.8289999999998</v>
      </c>
      <c r="AB29" s="11"/>
      <c r="AC29" s="10">
        <f>F29*P4</f>
        <v>1017.9269999999999</v>
      </c>
      <c r="AD29" s="11"/>
      <c r="AE29" s="1">
        <f t="shared" si="14"/>
        <v>12041.014999999999</v>
      </c>
    </row>
    <row r="30" spans="1:31" ht="45.75" customHeight="1">
      <c r="A30" s="1"/>
      <c r="B30" s="17" t="s">
        <v>24</v>
      </c>
      <c r="C30" s="18"/>
      <c r="D30" s="18"/>
      <c r="E30" s="19"/>
      <c r="F30" s="4">
        <v>1.36</v>
      </c>
      <c r="G30" s="10">
        <f t="shared" si="15"/>
        <v>2298.2640000000001</v>
      </c>
      <c r="H30" s="11"/>
      <c r="I30" s="10">
        <f t="shared" si="16"/>
        <v>2298.2640000000001</v>
      </c>
      <c r="J30" s="11"/>
      <c r="K30" s="10">
        <f t="shared" si="17"/>
        <v>2298.2640000000001</v>
      </c>
      <c r="L30" s="11"/>
      <c r="M30" s="10">
        <f t="shared" si="18"/>
        <v>2298.2640000000001</v>
      </c>
      <c r="N30" s="11"/>
      <c r="O30" s="10">
        <f t="shared" si="19"/>
        <v>2320.5680000000002</v>
      </c>
      <c r="P30" s="11"/>
      <c r="Q30" s="10">
        <f t="shared" si="20"/>
        <v>2320.5680000000002</v>
      </c>
      <c r="R30" s="11"/>
      <c r="S30" s="10">
        <f t="shared" si="21"/>
        <v>2320.5680000000002</v>
      </c>
      <c r="T30" s="11"/>
      <c r="U30" s="10">
        <f t="shared" si="22"/>
        <v>2320.5680000000002</v>
      </c>
      <c r="V30" s="11"/>
      <c r="W30" s="10">
        <f t="shared" si="23"/>
        <v>2320.5680000000002</v>
      </c>
      <c r="X30" s="11"/>
      <c r="Y30" s="10">
        <f t="shared" si="24"/>
        <v>2297.04</v>
      </c>
      <c r="Z30" s="11"/>
      <c r="AA30" s="10">
        <f t="shared" si="25"/>
        <v>2316.2159999999999</v>
      </c>
      <c r="AB30" s="11"/>
      <c r="AC30" s="10">
        <f>F30*P4</f>
        <v>2346.4079999999999</v>
      </c>
      <c r="AD30" s="11"/>
      <c r="AE30" s="1">
        <f t="shared" si="14"/>
        <v>27755.559999999998</v>
      </c>
    </row>
    <row r="31" spans="1:31">
      <c r="A31" s="1"/>
      <c r="B31" s="21" t="s">
        <v>25</v>
      </c>
      <c r="C31" s="22"/>
      <c r="D31" s="22"/>
      <c r="E31" s="22"/>
      <c r="F31" s="23"/>
      <c r="G31" s="10"/>
      <c r="H31" s="11"/>
      <c r="I31" s="10"/>
      <c r="J31" s="11"/>
      <c r="K31" s="10"/>
      <c r="L31" s="11"/>
      <c r="M31" s="10"/>
      <c r="N31" s="11"/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">
        <f t="shared" si="14"/>
        <v>0</v>
      </c>
    </row>
    <row r="32" spans="1:31">
      <c r="A32" s="1"/>
      <c r="B32" s="33"/>
      <c r="C32" s="34"/>
      <c r="D32" s="34"/>
      <c r="E32" s="34"/>
      <c r="F32" s="35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1"/>
      <c r="AE32" s="1"/>
    </row>
    <row r="33" spans="1:31">
      <c r="A33" s="1">
        <v>4</v>
      </c>
      <c r="B33" s="24" t="s">
        <v>26</v>
      </c>
      <c r="C33" s="25"/>
      <c r="D33" s="25"/>
      <c r="E33" s="25"/>
      <c r="F33" s="26"/>
      <c r="G33" s="10">
        <f>G24+G14</f>
        <v>16949.697</v>
      </c>
      <c r="H33" s="11"/>
      <c r="I33" s="10">
        <f t="shared" ref="I33:AA33" si="26">I24+I14</f>
        <v>18405.327000000001</v>
      </c>
      <c r="J33" s="11"/>
      <c r="K33" s="10">
        <f t="shared" si="26"/>
        <v>16949.697</v>
      </c>
      <c r="L33" s="11"/>
      <c r="M33" s="10">
        <f t="shared" si="26"/>
        <v>17812.197</v>
      </c>
      <c r="N33" s="11"/>
      <c r="O33" s="10">
        <f t="shared" si="26"/>
        <v>19574.579000000002</v>
      </c>
      <c r="P33" s="11"/>
      <c r="Q33" s="10">
        <f t="shared" si="26"/>
        <v>17547.589000000004</v>
      </c>
      <c r="R33" s="11"/>
      <c r="S33" s="10">
        <f t="shared" si="26"/>
        <v>17114.189000000002</v>
      </c>
      <c r="T33" s="11"/>
      <c r="U33" s="10">
        <f t="shared" si="26"/>
        <v>17868.189000000002</v>
      </c>
      <c r="V33" s="11"/>
      <c r="W33" s="10">
        <f t="shared" si="26"/>
        <v>17114.189000000002</v>
      </c>
      <c r="X33" s="11"/>
      <c r="Y33" s="10">
        <f t="shared" si="26"/>
        <v>17766.410000000003</v>
      </c>
      <c r="Z33" s="11"/>
      <c r="AA33" s="10">
        <f t="shared" si="26"/>
        <v>17674.093000000001</v>
      </c>
      <c r="AB33" s="11"/>
      <c r="AC33" s="10">
        <f>AC24+AC14</f>
        <v>17734.759000000002</v>
      </c>
      <c r="AD33" s="11"/>
      <c r="AE33" s="1">
        <f>SUM(G33:AD33)</f>
        <v>212510.91500000001</v>
      </c>
    </row>
    <row r="34" spans="1:31">
      <c r="A34" s="1"/>
      <c r="B34" s="33"/>
      <c r="C34" s="34"/>
      <c r="D34" s="34"/>
      <c r="E34" s="34"/>
      <c r="F34" s="35"/>
      <c r="G34" s="1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1"/>
      <c r="AE34" s="1">
        <f>SUM(G34:AC34)</f>
        <v>0</v>
      </c>
    </row>
    <row r="35" spans="1:31">
      <c r="A35" s="1">
        <v>5</v>
      </c>
      <c r="B35" s="24" t="s">
        <v>29</v>
      </c>
      <c r="C35" s="25"/>
      <c r="D35" s="25"/>
      <c r="E35" s="25"/>
      <c r="F35" s="26"/>
      <c r="G35" s="10">
        <f>84077.63+G10+H10-G33</f>
        <v>96782.982999999993</v>
      </c>
      <c r="H35" s="11"/>
      <c r="I35" s="10">
        <f>G35+I10+J10-I33</f>
        <v>98452.085999999981</v>
      </c>
      <c r="J35" s="11"/>
      <c r="K35" s="10">
        <f>I35+K10+L10-K33</f>
        <v>103294.14899999999</v>
      </c>
      <c r="L35" s="11"/>
      <c r="M35" s="10">
        <f>K35+M10+N10-M33</f>
        <v>113724.42199999998</v>
      </c>
      <c r="N35" s="11"/>
      <c r="O35" s="10">
        <f t="shared" ref="O35" si="27">M35+O10+P10-O33</f>
        <v>119552.29299999998</v>
      </c>
      <c r="P35" s="11"/>
      <c r="Q35" s="10">
        <f t="shared" ref="Q35" si="28">O35+Q10+R10-Q33</f>
        <v>121725.25399999999</v>
      </c>
      <c r="R35" s="11"/>
      <c r="S35" s="10">
        <f t="shared" ref="S35" si="29">Q35+S10+T10-S33</f>
        <v>120336.63499999999</v>
      </c>
      <c r="T35" s="11"/>
      <c r="U35" s="10">
        <f t="shared" ref="U35" si="30">S35+U10+V10-U33</f>
        <v>121117.69600000001</v>
      </c>
      <c r="V35" s="11"/>
      <c r="W35" s="10">
        <f t="shared" ref="W35" si="31">U35+W10+X10-W33</f>
        <v>120758.387</v>
      </c>
      <c r="X35" s="11"/>
      <c r="Y35" s="10">
        <f t="shared" ref="Y35" si="32">W35+Y10+Z10-Y33</f>
        <v>131115.277</v>
      </c>
      <c r="Z35" s="11"/>
      <c r="AA35" s="10">
        <f t="shared" ref="AA35" si="33">Y35+AA10+AB10-AA33</f>
        <v>134568.79400000002</v>
      </c>
      <c r="AB35" s="11"/>
      <c r="AC35" s="10">
        <f t="shared" ref="AC35" si="34">AA35+AC10+AD10-AC33</f>
        <v>138378.34500000006</v>
      </c>
      <c r="AD35" s="11"/>
      <c r="AE35" s="1">
        <f>SUM(G35:AC35)</f>
        <v>1419806.3209999998</v>
      </c>
    </row>
    <row r="36" spans="1:31">
      <c r="A36" s="1">
        <v>6</v>
      </c>
      <c r="B36" s="24" t="s">
        <v>32</v>
      </c>
      <c r="C36" s="25"/>
      <c r="D36" s="25"/>
      <c r="E36" s="25"/>
      <c r="F36" s="26"/>
      <c r="G36" s="10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1"/>
      <c r="AE36" s="6">
        <f>AC35</f>
        <v>138378.34500000006</v>
      </c>
    </row>
  </sheetData>
  <mergeCells count="280">
    <mergeCell ref="U20:V20"/>
    <mergeCell ref="W20:X20"/>
    <mergeCell ref="Y20:Z20"/>
    <mergeCell ref="AA20:AB20"/>
    <mergeCell ref="AC20:AD20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B21:F21"/>
    <mergeCell ref="G20:H20"/>
    <mergeCell ref="G21:H21"/>
    <mergeCell ref="I20:J20"/>
    <mergeCell ref="K20:L20"/>
    <mergeCell ref="M20:N20"/>
    <mergeCell ref="O20:P20"/>
    <mergeCell ref="Q20:R20"/>
    <mergeCell ref="S20:T20"/>
    <mergeCell ref="S17:T17"/>
    <mergeCell ref="U17:V17"/>
    <mergeCell ref="W17:X17"/>
    <mergeCell ref="Y17:Z17"/>
    <mergeCell ref="AA17:AB17"/>
    <mergeCell ref="AC17:AD17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S18:T18"/>
    <mergeCell ref="U18:V18"/>
    <mergeCell ref="W18:X18"/>
    <mergeCell ref="Y18:Z18"/>
    <mergeCell ref="AA18:AB18"/>
    <mergeCell ref="AC18:AD18"/>
    <mergeCell ref="S19:T19"/>
    <mergeCell ref="B17:F17"/>
    <mergeCell ref="B22:F22"/>
    <mergeCell ref="G17:H17"/>
    <mergeCell ref="G22:H22"/>
    <mergeCell ref="I17:J17"/>
    <mergeCell ref="K17:L17"/>
    <mergeCell ref="M17:N17"/>
    <mergeCell ref="O17:P17"/>
    <mergeCell ref="Q17:R17"/>
    <mergeCell ref="B18:F18"/>
    <mergeCell ref="B19:F19"/>
    <mergeCell ref="G18:H18"/>
    <mergeCell ref="G19:H19"/>
    <mergeCell ref="I18:J18"/>
    <mergeCell ref="K18:L18"/>
    <mergeCell ref="M18:N18"/>
    <mergeCell ref="O18:P18"/>
    <mergeCell ref="Q18:R18"/>
    <mergeCell ref="I19:J19"/>
    <mergeCell ref="K19:L19"/>
    <mergeCell ref="M19:N19"/>
    <mergeCell ref="O19:P19"/>
    <mergeCell ref="Q19:R19"/>
    <mergeCell ref="B20:F20"/>
    <mergeCell ref="B36:F36"/>
    <mergeCell ref="B24:F24"/>
    <mergeCell ref="B31:F31"/>
    <mergeCell ref="B23:F23"/>
    <mergeCell ref="B33:F33"/>
    <mergeCell ref="B34:F34"/>
    <mergeCell ref="B35:F35"/>
    <mergeCell ref="B30:E30"/>
    <mergeCell ref="B32:F32"/>
    <mergeCell ref="A2:AC2"/>
    <mergeCell ref="A3:AC3"/>
    <mergeCell ref="B28:E28"/>
    <mergeCell ref="B29:E29"/>
    <mergeCell ref="B25:E25"/>
    <mergeCell ref="B26:E26"/>
    <mergeCell ref="B27:E27"/>
    <mergeCell ref="B10:F10"/>
    <mergeCell ref="B11:F11"/>
    <mergeCell ref="B12:F12"/>
    <mergeCell ref="B13:F13"/>
    <mergeCell ref="B14:F14"/>
    <mergeCell ref="B15:F15"/>
    <mergeCell ref="B16:F16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29:H29"/>
    <mergeCell ref="G30:H30"/>
    <mergeCell ref="G33:H33"/>
    <mergeCell ref="I24:J24"/>
    <mergeCell ref="I25:J25"/>
    <mergeCell ref="I26:J26"/>
    <mergeCell ref="I27:J27"/>
    <mergeCell ref="I28:J28"/>
    <mergeCell ref="I29:J29"/>
    <mergeCell ref="I30:J30"/>
    <mergeCell ref="I33:J33"/>
    <mergeCell ref="G24:H24"/>
    <mergeCell ref="G25:H25"/>
    <mergeCell ref="G26:H26"/>
    <mergeCell ref="G27:H27"/>
    <mergeCell ref="G28:H28"/>
    <mergeCell ref="M29:N29"/>
    <mergeCell ref="M30:N30"/>
    <mergeCell ref="I35:J35"/>
    <mergeCell ref="K24:L24"/>
    <mergeCell ref="K25:L25"/>
    <mergeCell ref="K26:L26"/>
    <mergeCell ref="K27:L27"/>
    <mergeCell ref="K28:L28"/>
    <mergeCell ref="K29:L29"/>
    <mergeCell ref="K30:L30"/>
    <mergeCell ref="K33:L33"/>
    <mergeCell ref="K35:L35"/>
    <mergeCell ref="M33:N33"/>
    <mergeCell ref="M35:N35"/>
    <mergeCell ref="O24:P24"/>
    <mergeCell ref="O25:P25"/>
    <mergeCell ref="O26:P26"/>
    <mergeCell ref="O27:P27"/>
    <mergeCell ref="O28:P28"/>
    <mergeCell ref="O29:P29"/>
    <mergeCell ref="O30:P30"/>
    <mergeCell ref="O33:P33"/>
    <mergeCell ref="O35:P35"/>
    <mergeCell ref="M24:N24"/>
    <mergeCell ref="M25:N25"/>
    <mergeCell ref="M26:N26"/>
    <mergeCell ref="M27:N27"/>
    <mergeCell ref="M28:N28"/>
    <mergeCell ref="Q29:R29"/>
    <mergeCell ref="Q30:R30"/>
    <mergeCell ref="Q33:R33"/>
    <mergeCell ref="Q35:R35"/>
    <mergeCell ref="S24:T24"/>
    <mergeCell ref="S25:T25"/>
    <mergeCell ref="S26:T26"/>
    <mergeCell ref="S27:T27"/>
    <mergeCell ref="S28:T28"/>
    <mergeCell ref="S29:T29"/>
    <mergeCell ref="S30:T30"/>
    <mergeCell ref="S33:T33"/>
    <mergeCell ref="S35:T35"/>
    <mergeCell ref="Q24:R24"/>
    <mergeCell ref="Q25:R25"/>
    <mergeCell ref="Q26:R26"/>
    <mergeCell ref="Q27:R27"/>
    <mergeCell ref="Q28:R28"/>
    <mergeCell ref="G34:AD34"/>
    <mergeCell ref="AA27:AB27"/>
    <mergeCell ref="AA28:AB28"/>
    <mergeCell ref="AA29:AB29"/>
    <mergeCell ref="AA30:AB30"/>
    <mergeCell ref="AA33:AB33"/>
    <mergeCell ref="AA35:AB35"/>
    <mergeCell ref="Y24:Z24"/>
    <mergeCell ref="Y25:Z25"/>
    <mergeCell ref="Y26:Z26"/>
    <mergeCell ref="Y27:Z27"/>
    <mergeCell ref="Y28:Z28"/>
    <mergeCell ref="U29:V29"/>
    <mergeCell ref="U30:V30"/>
    <mergeCell ref="U33:V33"/>
    <mergeCell ref="U35:V35"/>
    <mergeCell ref="W24:X24"/>
    <mergeCell ref="W25:X25"/>
    <mergeCell ref="W26:X26"/>
    <mergeCell ref="W27:X27"/>
    <mergeCell ref="W28:X28"/>
    <mergeCell ref="W29:X29"/>
    <mergeCell ref="W30:X30"/>
    <mergeCell ref="W33:X33"/>
    <mergeCell ref="W35:X35"/>
    <mergeCell ref="U24:V24"/>
    <mergeCell ref="U25:V25"/>
    <mergeCell ref="U26:V26"/>
    <mergeCell ref="U27:V27"/>
    <mergeCell ref="U28:V28"/>
    <mergeCell ref="AA14:AB14"/>
    <mergeCell ref="Y14:Z14"/>
    <mergeCell ref="W14:X14"/>
    <mergeCell ref="U14:V14"/>
    <mergeCell ref="S14:T14"/>
    <mergeCell ref="AC29:AD29"/>
    <mergeCell ref="AC30:AD30"/>
    <mergeCell ref="AC33:AD33"/>
    <mergeCell ref="AC35:AD35"/>
    <mergeCell ref="AC14:AD14"/>
    <mergeCell ref="AC15:AD15"/>
    <mergeCell ref="AC16:AD16"/>
    <mergeCell ref="AC24:AD24"/>
    <mergeCell ref="AC25:AD25"/>
    <mergeCell ref="AC26:AD26"/>
    <mergeCell ref="AC27:AD27"/>
    <mergeCell ref="AC28:AD28"/>
    <mergeCell ref="Y29:Z29"/>
    <mergeCell ref="Y30:Z30"/>
    <mergeCell ref="Y33:Z33"/>
    <mergeCell ref="Y35:Z35"/>
    <mergeCell ref="AA24:AB24"/>
    <mergeCell ref="AA25:AB25"/>
    <mergeCell ref="AA26:AB26"/>
    <mergeCell ref="G14:H14"/>
    <mergeCell ref="G15:H15"/>
    <mergeCell ref="G16:H16"/>
    <mergeCell ref="I15:J15"/>
    <mergeCell ref="I16:J16"/>
    <mergeCell ref="Q14:R14"/>
    <mergeCell ref="O14:P14"/>
    <mergeCell ref="M14:N14"/>
    <mergeCell ref="K14:L14"/>
    <mergeCell ref="I14:J14"/>
    <mergeCell ref="K15:L15"/>
    <mergeCell ref="K16:L16"/>
    <mergeCell ref="M15:N15"/>
    <mergeCell ref="M16:N16"/>
    <mergeCell ref="O15:P15"/>
    <mergeCell ref="O16:P16"/>
    <mergeCell ref="W15:X15"/>
    <mergeCell ref="W16:X16"/>
    <mergeCell ref="Y15:Z15"/>
    <mergeCell ref="Y16:Z16"/>
    <mergeCell ref="AA15:AB15"/>
    <mergeCell ref="AA16:AB16"/>
    <mergeCell ref="Q15:R15"/>
    <mergeCell ref="Q16:R16"/>
    <mergeCell ref="S15:T15"/>
    <mergeCell ref="S16:T16"/>
    <mergeCell ref="U15:V15"/>
    <mergeCell ref="U16:V16"/>
    <mergeCell ref="U19:V19"/>
    <mergeCell ref="W19:X19"/>
    <mergeCell ref="Y19:Z19"/>
    <mergeCell ref="AA19:AB19"/>
    <mergeCell ref="AC19:AD19"/>
    <mergeCell ref="G36:AD36"/>
    <mergeCell ref="A4:O4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G35:H35"/>
    <mergeCell ref="G12:AD12"/>
    <mergeCell ref="G13:AD13"/>
    <mergeCell ref="G23:AD23"/>
    <mergeCell ref="G32:AD32"/>
  </mergeCells>
  <pageMargins left="0.19685039370078741" right="0.19685039370078741" top="0.35433070866141736" bottom="0.35433070866141736" header="0" footer="0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2017-01-25T02:55:45Z</dcterms:modified>
</cp:coreProperties>
</file>