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7" i="1"/>
  <c r="I39"/>
  <c r="G39"/>
  <c r="AE10"/>
  <c r="AE9"/>
  <c r="I14"/>
  <c r="K14"/>
  <c r="M14"/>
  <c r="O14"/>
  <c r="Q14"/>
  <c r="S14"/>
  <c r="U14"/>
  <c r="W14"/>
  <c r="Y14"/>
  <c r="AA14"/>
  <c r="AC14"/>
  <c r="G14"/>
  <c r="M34"/>
  <c r="O29"/>
  <c r="O30"/>
  <c r="O31"/>
  <c r="O32"/>
  <c r="O33"/>
  <c r="O34"/>
  <c r="M33"/>
  <c r="M32"/>
  <c r="M31"/>
  <c r="M30"/>
  <c r="M29"/>
  <c r="K30"/>
  <c r="K31"/>
  <c r="K32"/>
  <c r="K33"/>
  <c r="K34"/>
  <c r="K29"/>
  <c r="I30"/>
  <c r="I31"/>
  <c r="I32"/>
  <c r="I33"/>
  <c r="I34"/>
  <c r="I29"/>
  <c r="G30"/>
  <c r="G31"/>
  <c r="G32"/>
  <c r="G33"/>
  <c r="G34"/>
  <c r="G29"/>
  <c r="G11"/>
  <c r="I8" s="1"/>
  <c r="I11" s="1"/>
  <c r="K8" s="1"/>
  <c r="H11"/>
  <c r="J8" s="1"/>
  <c r="J11" s="1"/>
  <c r="L8" s="1"/>
  <c r="L11" s="1"/>
  <c r="N8" s="1"/>
  <c r="N11" s="1"/>
  <c r="P8" s="1"/>
  <c r="P11" s="1"/>
  <c r="R8" s="1"/>
  <c r="R11" s="1"/>
  <c r="T8" s="1"/>
  <c r="T11" s="1"/>
  <c r="V8" s="1"/>
  <c r="V11" s="1"/>
  <c r="X8" s="1"/>
  <c r="X11" s="1"/>
  <c r="Z8" s="1"/>
  <c r="Z11" s="1"/>
  <c r="AB8" s="1"/>
  <c r="AB11" s="1"/>
  <c r="AD8" s="1"/>
  <c r="AD11" s="1"/>
  <c r="AE35"/>
  <c r="AE38"/>
  <c r="AC34"/>
  <c r="AC33"/>
  <c r="AC32"/>
  <c r="AC31"/>
  <c r="AC30"/>
  <c r="AC29"/>
  <c r="AA34"/>
  <c r="AA33"/>
  <c r="AA32"/>
  <c r="AA31"/>
  <c r="AA30"/>
  <c r="AA29"/>
  <c r="Y34"/>
  <c r="Y33"/>
  <c r="Y32"/>
  <c r="Y31"/>
  <c r="Y30"/>
  <c r="Y29"/>
  <c r="W34"/>
  <c r="W33"/>
  <c r="W32"/>
  <c r="W31"/>
  <c r="W30"/>
  <c r="W29"/>
  <c r="U34"/>
  <c r="U33"/>
  <c r="U32"/>
  <c r="U31"/>
  <c r="U30"/>
  <c r="U29"/>
  <c r="S34"/>
  <c r="S33"/>
  <c r="S32"/>
  <c r="S31"/>
  <c r="S30"/>
  <c r="S29"/>
  <c r="Q34"/>
  <c r="Q33"/>
  <c r="Q32"/>
  <c r="Q31"/>
  <c r="Q30"/>
  <c r="Q29"/>
  <c r="AE14" l="1"/>
  <c r="K28"/>
  <c r="K37" s="1"/>
  <c r="I28"/>
  <c r="K11" l="1"/>
  <c r="M28"/>
  <c r="M37" s="1"/>
  <c r="M8" l="1"/>
  <c r="M11" s="1"/>
  <c r="O28"/>
  <c r="O37" s="1"/>
  <c r="O8" l="1"/>
  <c r="O11" s="1"/>
  <c r="Q8" s="1"/>
  <c r="Q11" s="1"/>
  <c r="S8" s="1"/>
  <c r="S11" s="1"/>
  <c r="U8" s="1"/>
  <c r="Q28"/>
  <c r="Q37" s="1"/>
  <c r="U11" l="1"/>
  <c r="W8" s="1"/>
  <c r="S28"/>
  <c r="W11" l="1"/>
  <c r="Y8" s="1"/>
  <c r="S37"/>
  <c r="U28"/>
  <c r="U37" s="1"/>
  <c r="Y11" l="1"/>
  <c r="AA8" s="1"/>
  <c r="W28"/>
  <c r="AA11" l="1"/>
  <c r="AC8" s="1"/>
  <c r="W37"/>
  <c r="Y28"/>
  <c r="Y37" s="1"/>
  <c r="AC28" l="1"/>
  <c r="AC37" s="1"/>
  <c r="AA28"/>
  <c r="AA37" s="1"/>
  <c r="AE8" l="1"/>
  <c r="AC11"/>
  <c r="AE11" s="1"/>
  <c r="AE33" l="1"/>
  <c r="AE32"/>
  <c r="AE31"/>
  <c r="AE30"/>
  <c r="AE34"/>
  <c r="G28"/>
  <c r="AE28" s="1"/>
  <c r="AE29"/>
  <c r="G37" l="1"/>
  <c r="AE37" l="1"/>
  <c r="K39" l="1"/>
  <c r="M39" s="1"/>
  <c r="O39" s="1"/>
  <c r="Q39" s="1"/>
  <c r="S39" s="1"/>
  <c r="U39" s="1"/>
  <c r="W39" s="1"/>
  <c r="Y39" s="1"/>
  <c r="AA39" s="1"/>
  <c r="AC39" s="1"/>
  <c r="AE40" s="1"/>
  <c r="AE39" l="1"/>
</calcChain>
</file>

<file path=xl/sharedStrings.xml><?xml version="1.0" encoding="utf-8"?>
<sst xmlns="http://schemas.openxmlformats.org/spreadsheetml/2006/main" count="73" uniqueCount="51">
  <si>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</si>
  <si>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</si>
  <si>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</si>
  <si>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</si>
  <si>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</si>
  <si>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</si>
  <si>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</si>
  <si>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</si>
  <si>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</si>
  <si>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</si>
  <si>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</si>
  <si>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</si>
  <si>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</si>
  <si>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</si>
  <si>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</si>
  <si>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</si>
  <si>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</si>
  <si>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</si>
  <si>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</si>
  <si>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</si>
  <si>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</si>
  <si>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</si>
  <si>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</si>
  <si>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</si>
  <si>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</si>
  <si>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</si>
  <si>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</si>
  <si>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</si>
  <si>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</si>
  <si>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</si>
  <si>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</si>
  <si>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</si>
  <si>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</si>
  <si>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</si>
  <si>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</si>
  <si>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</si>
  <si>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</si>
  <si>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Железнодорожная 15 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</si>
  <si>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2016 год</t>
  </si>
  <si>
    <t>демонтаж оконных рам и закладывание оконных проемов в ноябре 2015г.</t>
  </si>
  <si>
    <t>выполненные работы за февраль 2016г., калькуляция</t>
  </si>
  <si>
    <t>выполненные работы за март 2016г., смета</t>
  </si>
  <si>
    <t>выполненные работы за апрель 2016г., смета</t>
  </si>
  <si>
    <t>выполненные работы за май 2016г., смета</t>
  </si>
  <si>
    <t>выполненные работы за июнь 2016г., смета</t>
  </si>
  <si>
    <t>выполненные работы за июль 2016г., смета</t>
  </si>
  <si>
    <t>Выполненные работы за август 2016г., смета</t>
  </si>
  <si>
    <t>Выполненные работы за сентябрь 2016, калькуляция</t>
  </si>
  <si>
    <t>Выполненные работы за октябрь 2016г, смета</t>
  </si>
  <si>
    <t>выполненные работы за ноябрь 2016г., калькуляция</t>
  </si>
  <si>
    <t>выполненные работы за декабрь 2016г., смета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</si>
</sst>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40"/>
  <sheetViews>
    <sheetView tabSelected="1" topLeftCell="A23" zoomScale="80" zoomScaleNormal="80" workbookViewId="0">
      <selection activeCell="G38" sqref="G38:AD38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5" width="5.28515625" customWidth="1"/>
    <col min="6" max="6" width="6.28515625" customWidth="1"/>
    <col min="7" max="7" width="10.28515625" bestFit="1" customWidth="1"/>
    <col min="8" max="8" width="9.42578125" bestFit="1" customWidth="1"/>
    <col min="9" max="9" width="10.28515625" bestFit="1" customWidth="1"/>
    <col min="10" max="10" width="9.42578125" bestFit="1" customWidth="1"/>
    <col min="11" max="11" width="10.28515625" bestFit="1" customWidth="1"/>
    <col min="12" max="12" width="9.42578125" bestFit="1" customWidth="1"/>
    <col min="13" max="13" width="10.7109375" customWidth="1"/>
    <col min="14" max="14" width="9.42578125" customWidth="1"/>
    <col min="15" max="15" width="10.85546875" customWidth="1"/>
    <col min="16" max="16" width="9.42578125" bestFit="1" customWidth="1"/>
    <col min="17" max="17" width="10.28515625" bestFit="1" customWidth="1"/>
    <col min="18" max="18" width="9.42578125" bestFit="1" customWidth="1"/>
    <col min="19" max="19" width="11.85546875" bestFit="1" customWidth="1"/>
    <col min="20" max="20" width="9.42578125" bestFit="1" customWidth="1"/>
    <col min="21" max="21" width="10.28515625" bestFit="1" customWidth="1"/>
    <col min="22" max="22" width="9.42578125" bestFit="1" customWidth="1"/>
    <col min="23" max="23" width="10.28515625" bestFit="1" customWidth="1"/>
    <col min="24" max="24" width="9.42578125" bestFit="1" customWidth="1"/>
    <col min="25" max="25" width="10.28515625" bestFit="1" customWidth="1"/>
    <col min="26" max="26" width="9.42578125" bestFit="1" customWidth="1"/>
    <col min="27" max="27" width="10.28515625" bestFit="1" customWidth="1"/>
    <col min="28" max="28" width="9.42578125" bestFit="1" customWidth="1"/>
    <col min="29" max="29" width="10.28515625" bestFit="1" customWidth="1"/>
    <col min="30" max="30" width="9.42578125" bestFit="1" customWidth="1"/>
    <col min="31" max="31" width="11.42578125" bestFit="1" customWidth="1"/>
  </cols>
  <sheetData>
    <row r="2" spans="1:31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7"/>
    </row>
    <row r="3" spans="1:31">
      <c r="A3" s="25" t="s">
        <v>38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7"/>
    </row>
    <row r="4" spans="1:31">
      <c r="A4" s="21" t="s">
        <v>37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8">
        <v>3406.1</v>
      </c>
      <c r="Q4" s="5" t="s">
        <v>30</v>
      </c>
      <c r="R4" s="5"/>
      <c r="W4" s="5"/>
      <c r="X4" s="5"/>
      <c r="Y4" s="5"/>
      <c r="Z4" s="5"/>
      <c r="AA4" s="5"/>
      <c r="AB4" s="5"/>
      <c r="AC4" s="5"/>
      <c r="AD4" s="5"/>
    </row>
    <row r="6" spans="1:31">
      <c r="A6" s="1" t="s">
        <v>0</v>
      </c>
      <c r="B6" s="36" t="s">
        <v>1</v>
      </c>
      <c r="C6" s="37"/>
      <c r="D6" s="37"/>
      <c r="E6" s="37"/>
      <c r="F6" s="38"/>
      <c r="G6" s="18" t="s">
        <v>2</v>
      </c>
      <c r="H6" s="20"/>
      <c r="I6" s="18" t="s">
        <v>3</v>
      </c>
      <c r="J6" s="20"/>
      <c r="K6" s="18" t="s">
        <v>4</v>
      </c>
      <c r="L6" s="20"/>
      <c r="M6" s="18" t="s">
        <v>5</v>
      </c>
      <c r="N6" s="20"/>
      <c r="O6" s="18" t="s">
        <v>6</v>
      </c>
      <c r="P6" s="20"/>
      <c r="Q6" s="18" t="s">
        <v>7</v>
      </c>
      <c r="R6" s="20"/>
      <c r="S6" s="18" t="s">
        <v>8</v>
      </c>
      <c r="T6" s="20"/>
      <c r="U6" s="18" t="s">
        <v>9</v>
      </c>
      <c r="V6" s="20"/>
      <c r="W6" s="18" t="s">
        <v>10</v>
      </c>
      <c r="X6" s="20"/>
      <c r="Y6" s="18" t="s">
        <v>11</v>
      </c>
      <c r="Z6" s="20"/>
      <c r="AA6" s="18" t="s">
        <v>12</v>
      </c>
      <c r="AB6" s="20"/>
      <c r="AC6" s="18" t="s">
        <v>13</v>
      </c>
      <c r="AD6" s="20"/>
      <c r="AE6" s="1" t="s">
        <v>31</v>
      </c>
    </row>
    <row r="7" spans="1:31">
      <c r="A7" s="1">
        <v>1</v>
      </c>
      <c r="B7" s="30" t="s">
        <v>14</v>
      </c>
      <c r="C7" s="31"/>
      <c r="D7" s="31"/>
      <c r="E7" s="31"/>
      <c r="F7" s="32"/>
      <c r="G7" s="2" t="s">
        <v>33</v>
      </c>
      <c r="H7" s="2" t="s">
        <v>34</v>
      </c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1"/>
    </row>
    <row r="8" spans="1:31">
      <c r="A8" s="1"/>
      <c r="B8" s="27" t="s">
        <v>15</v>
      </c>
      <c r="C8" s="28"/>
      <c r="D8" s="28"/>
      <c r="E8" s="28"/>
      <c r="F8" s="29"/>
      <c r="G8" s="9">
        <v>221222.2</v>
      </c>
      <c r="H8" s="9">
        <v>13166.95</v>
      </c>
      <c r="I8" s="9">
        <f>G11</f>
        <v>255616.2</v>
      </c>
      <c r="J8" s="9">
        <f>H11</f>
        <v>13166.95</v>
      </c>
      <c r="K8" s="9">
        <f t="shared" ref="K8:AD8" si="0">I11</f>
        <v>271717.34000000003</v>
      </c>
      <c r="L8" s="9">
        <f t="shared" si="0"/>
        <v>13166.95</v>
      </c>
      <c r="M8" s="9">
        <f t="shared" si="0"/>
        <v>263784.81000000006</v>
      </c>
      <c r="N8" s="9">
        <f t="shared" si="0"/>
        <v>13166.95</v>
      </c>
      <c r="O8" s="9">
        <f t="shared" si="0"/>
        <v>276395.96000000008</v>
      </c>
      <c r="P8" s="9">
        <f t="shared" si="0"/>
        <v>13153.25</v>
      </c>
      <c r="Q8" s="9">
        <f t="shared" si="0"/>
        <v>286407.60000000009</v>
      </c>
      <c r="R8" s="9">
        <f t="shared" si="0"/>
        <v>13138.84</v>
      </c>
      <c r="S8" s="9">
        <f t="shared" si="0"/>
        <v>296449.03000000014</v>
      </c>
      <c r="T8" s="9">
        <f t="shared" si="0"/>
        <v>13124.92</v>
      </c>
      <c r="U8" s="9">
        <f t="shared" si="0"/>
        <v>313781.86000000016</v>
      </c>
      <c r="V8" s="9">
        <f t="shared" si="0"/>
        <v>13124.92</v>
      </c>
      <c r="W8" s="9">
        <f t="shared" si="0"/>
        <v>321870.25000000017</v>
      </c>
      <c r="X8" s="9">
        <f t="shared" si="0"/>
        <v>13115.15</v>
      </c>
      <c r="Y8" s="9">
        <f t="shared" si="0"/>
        <v>330585.4700000002</v>
      </c>
      <c r="Z8" s="9">
        <f t="shared" si="0"/>
        <v>13027.58</v>
      </c>
      <c r="AA8" s="9">
        <f t="shared" si="0"/>
        <v>338669.75000000023</v>
      </c>
      <c r="AB8" s="9">
        <f t="shared" si="0"/>
        <v>13027.58</v>
      </c>
      <c r="AC8" s="9">
        <f t="shared" si="0"/>
        <v>356103.80000000022</v>
      </c>
      <c r="AD8" s="9">
        <f t="shared" si="0"/>
        <v>13021.98</v>
      </c>
      <c r="AE8" s="10">
        <f>SUM(G8:AC8)</f>
        <v>3676984.310000001</v>
      </c>
    </row>
    <row r="9" spans="1:31">
      <c r="A9" s="1"/>
      <c r="B9" s="27" t="s">
        <v>16</v>
      </c>
      <c r="C9" s="28"/>
      <c r="D9" s="28"/>
      <c r="E9" s="28"/>
      <c r="F9" s="29"/>
      <c r="G9" s="9">
        <v>54651.45</v>
      </c>
      <c r="H9" s="9">
        <v>0</v>
      </c>
      <c r="I9" s="9">
        <v>54651.45</v>
      </c>
      <c r="J9" s="9">
        <v>0</v>
      </c>
      <c r="K9" s="9">
        <v>54651.45</v>
      </c>
      <c r="L9" s="9">
        <v>0</v>
      </c>
      <c r="M9" s="9">
        <v>54522.66</v>
      </c>
      <c r="N9" s="9">
        <v>0</v>
      </c>
      <c r="O9" s="9">
        <v>54516.21</v>
      </c>
      <c r="P9" s="9">
        <v>0</v>
      </c>
      <c r="Q9" s="9">
        <v>54516.21</v>
      </c>
      <c r="R9" s="9">
        <v>0</v>
      </c>
      <c r="S9" s="9">
        <v>54516.21</v>
      </c>
      <c r="T9" s="9">
        <v>0</v>
      </c>
      <c r="U9" s="9">
        <v>54516.21</v>
      </c>
      <c r="V9" s="9">
        <v>0</v>
      </c>
      <c r="W9" s="9">
        <v>54516.21</v>
      </c>
      <c r="X9" s="9">
        <v>0</v>
      </c>
      <c r="Y9" s="9">
        <v>54516.21</v>
      </c>
      <c r="Z9" s="9">
        <v>0</v>
      </c>
      <c r="AA9" s="9">
        <v>54516.22</v>
      </c>
      <c r="AB9" s="9">
        <v>0</v>
      </c>
      <c r="AC9" s="9">
        <v>54516.22</v>
      </c>
      <c r="AD9" s="9">
        <v>0</v>
      </c>
      <c r="AE9" s="10">
        <f>SUM(G9:AD9)</f>
        <v>654606.71</v>
      </c>
    </row>
    <row r="10" spans="1:31">
      <c r="A10" s="1"/>
      <c r="B10" s="27" t="s">
        <v>17</v>
      </c>
      <c r="C10" s="28"/>
      <c r="D10" s="28"/>
      <c r="E10" s="28"/>
      <c r="F10" s="29"/>
      <c r="G10" s="9">
        <v>20257.45</v>
      </c>
      <c r="H10" s="9">
        <v>0</v>
      </c>
      <c r="I10" s="9">
        <v>38550.31</v>
      </c>
      <c r="J10" s="9">
        <v>0</v>
      </c>
      <c r="K10" s="9">
        <v>62583.98</v>
      </c>
      <c r="L10" s="9">
        <v>0</v>
      </c>
      <c r="M10" s="9">
        <v>41911.51</v>
      </c>
      <c r="N10" s="9">
        <v>13.7</v>
      </c>
      <c r="O10" s="9">
        <v>44504.57</v>
      </c>
      <c r="P10" s="9">
        <v>14.41</v>
      </c>
      <c r="Q10" s="9">
        <v>44474.78</v>
      </c>
      <c r="R10" s="9">
        <v>13.92</v>
      </c>
      <c r="S10" s="9">
        <v>37183.379999999997</v>
      </c>
      <c r="T10" s="9">
        <v>0</v>
      </c>
      <c r="U10" s="9">
        <v>46427.82</v>
      </c>
      <c r="V10" s="9">
        <v>9.77</v>
      </c>
      <c r="W10" s="9">
        <v>45800.99</v>
      </c>
      <c r="X10" s="9">
        <v>87.57</v>
      </c>
      <c r="Y10" s="9">
        <v>46431.93</v>
      </c>
      <c r="Z10" s="9">
        <v>0</v>
      </c>
      <c r="AA10" s="9">
        <v>37082.17</v>
      </c>
      <c r="AB10" s="9">
        <v>5.6</v>
      </c>
      <c r="AC10" s="9">
        <v>59371.91</v>
      </c>
      <c r="AD10" s="9">
        <v>0</v>
      </c>
      <c r="AE10" s="10">
        <f>SUM(G10:AD10)</f>
        <v>524725.77</v>
      </c>
    </row>
    <row r="11" spans="1:31">
      <c r="A11" s="1"/>
      <c r="B11" s="27" t="s">
        <v>18</v>
      </c>
      <c r="C11" s="28"/>
      <c r="D11" s="28"/>
      <c r="E11" s="28"/>
      <c r="F11" s="29"/>
      <c r="G11" s="9">
        <f>G8+G9-G10</f>
        <v>255616.2</v>
      </c>
      <c r="H11" s="9">
        <f t="shared" ref="H11:AD11" si="1">H8+H9-H10</f>
        <v>13166.95</v>
      </c>
      <c r="I11" s="9">
        <f t="shared" si="1"/>
        <v>271717.34000000003</v>
      </c>
      <c r="J11" s="9">
        <f t="shared" si="1"/>
        <v>13166.95</v>
      </c>
      <c r="K11" s="9">
        <f t="shared" si="1"/>
        <v>263784.81000000006</v>
      </c>
      <c r="L11" s="9">
        <f t="shared" si="1"/>
        <v>13166.95</v>
      </c>
      <c r="M11" s="9">
        <f t="shared" si="1"/>
        <v>276395.96000000008</v>
      </c>
      <c r="N11" s="9">
        <f t="shared" si="1"/>
        <v>13153.25</v>
      </c>
      <c r="O11" s="9">
        <f t="shared" si="1"/>
        <v>286407.60000000009</v>
      </c>
      <c r="P11" s="9">
        <f t="shared" si="1"/>
        <v>13138.84</v>
      </c>
      <c r="Q11" s="9">
        <f t="shared" si="1"/>
        <v>296449.03000000014</v>
      </c>
      <c r="R11" s="9">
        <f t="shared" si="1"/>
        <v>13124.92</v>
      </c>
      <c r="S11" s="9">
        <f t="shared" si="1"/>
        <v>313781.86000000016</v>
      </c>
      <c r="T11" s="9">
        <f t="shared" si="1"/>
        <v>13124.92</v>
      </c>
      <c r="U11" s="9">
        <f t="shared" si="1"/>
        <v>321870.25000000017</v>
      </c>
      <c r="V11" s="9">
        <f t="shared" si="1"/>
        <v>13115.15</v>
      </c>
      <c r="W11" s="9">
        <f t="shared" si="1"/>
        <v>330585.4700000002</v>
      </c>
      <c r="X11" s="9">
        <f t="shared" si="1"/>
        <v>13027.58</v>
      </c>
      <c r="Y11" s="9">
        <f t="shared" si="1"/>
        <v>338669.75000000023</v>
      </c>
      <c r="Z11" s="9">
        <f t="shared" si="1"/>
        <v>13027.58</v>
      </c>
      <c r="AA11" s="9">
        <f t="shared" si="1"/>
        <v>356103.80000000022</v>
      </c>
      <c r="AB11" s="9">
        <f t="shared" si="1"/>
        <v>13021.98</v>
      </c>
      <c r="AC11" s="9">
        <f t="shared" si="1"/>
        <v>351248.11000000022</v>
      </c>
      <c r="AD11" s="9">
        <f t="shared" si="1"/>
        <v>13021.98</v>
      </c>
      <c r="AE11" s="10">
        <f>SUM(G11:AC11)</f>
        <v>3806865.2500000019</v>
      </c>
    </row>
    <row r="12" spans="1:31">
      <c r="A12" s="1"/>
      <c r="B12" s="27"/>
      <c r="C12" s="28"/>
      <c r="D12" s="28"/>
      <c r="E12" s="28"/>
      <c r="F12" s="29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E12" s="1"/>
    </row>
    <row r="13" spans="1:31">
      <c r="A13" s="1"/>
      <c r="B13" s="30" t="s">
        <v>19</v>
      </c>
      <c r="C13" s="31"/>
      <c r="D13" s="31"/>
      <c r="E13" s="31"/>
      <c r="F13" s="32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E13" s="1"/>
    </row>
    <row r="14" spans="1:31">
      <c r="A14" s="1">
        <v>2</v>
      </c>
      <c r="B14" s="33" t="s">
        <v>28</v>
      </c>
      <c r="C14" s="34"/>
      <c r="D14" s="34"/>
      <c r="E14" s="34"/>
      <c r="F14" s="35"/>
      <c r="G14" s="18">
        <f>SUM(G15:H26)</f>
        <v>0</v>
      </c>
      <c r="H14" s="20"/>
      <c r="I14" s="18">
        <f t="shared" ref="I14" si="2">SUM(I15:J26)</f>
        <v>0</v>
      </c>
      <c r="J14" s="20"/>
      <c r="K14" s="18">
        <f t="shared" ref="K14" si="3">SUM(K15:L26)</f>
        <v>37417.159999999996</v>
      </c>
      <c r="L14" s="20"/>
      <c r="M14" s="18">
        <f t="shared" ref="M14" si="4">SUM(M15:N26)</f>
        <v>15930.11</v>
      </c>
      <c r="N14" s="20"/>
      <c r="O14" s="18">
        <f t="shared" ref="O14" si="5">SUM(O15:P26)</f>
        <v>5258.18</v>
      </c>
      <c r="P14" s="20"/>
      <c r="Q14" s="18">
        <f t="shared" ref="Q14" si="6">SUM(Q15:R26)</f>
        <v>261.26</v>
      </c>
      <c r="R14" s="20"/>
      <c r="S14" s="18">
        <f t="shared" ref="S14" si="7">SUM(S15:T26)</f>
        <v>5678.7000000000007</v>
      </c>
      <c r="T14" s="20"/>
      <c r="U14" s="18">
        <f t="shared" ref="U14" si="8">SUM(U15:V26)</f>
        <v>9087.7800000000007</v>
      </c>
      <c r="V14" s="20"/>
      <c r="W14" s="18">
        <f t="shared" ref="W14" si="9">SUM(W15:X26)</f>
        <v>805</v>
      </c>
      <c r="X14" s="20"/>
      <c r="Y14" s="18">
        <f t="shared" ref="Y14" si="10">SUM(Y15:Z26)</f>
        <v>8862.64</v>
      </c>
      <c r="Z14" s="20"/>
      <c r="AA14" s="18">
        <f t="shared" ref="AA14" si="11">SUM(AA15:AB26)</f>
        <v>241</v>
      </c>
      <c r="AB14" s="20"/>
      <c r="AC14" s="18">
        <f t="shared" ref="AC14" si="12">SUM(AC15:AD26)</f>
        <v>5507.49</v>
      </c>
      <c r="AD14" s="20"/>
      <c r="AE14" s="1">
        <f>SUM(G14:AC14)</f>
        <v>89049.32</v>
      </c>
    </row>
    <row r="15" spans="1:31" ht="45" customHeight="1">
      <c r="A15" s="1"/>
      <c r="B15" s="15" t="s">
        <v>39</v>
      </c>
      <c r="C15" s="16"/>
      <c r="D15" s="16"/>
      <c r="E15" s="16"/>
      <c r="F15" s="17"/>
      <c r="G15" s="18"/>
      <c r="H15" s="20"/>
      <c r="I15" s="18"/>
      <c r="J15" s="20"/>
      <c r="K15" s="18">
        <v>37107.06</v>
      </c>
      <c r="L15" s="20"/>
      <c r="M15" s="18"/>
      <c r="N15" s="20"/>
      <c r="O15" s="18"/>
      <c r="P15" s="20"/>
      <c r="Q15" s="18"/>
      <c r="R15" s="20"/>
      <c r="S15" s="18"/>
      <c r="T15" s="20"/>
      <c r="U15" s="18"/>
      <c r="V15" s="20"/>
      <c r="W15" s="18"/>
      <c r="X15" s="20"/>
      <c r="Y15" s="18"/>
      <c r="Z15" s="20"/>
      <c r="AA15" s="18"/>
      <c r="AB15" s="20"/>
      <c r="AC15" s="18"/>
      <c r="AD15" s="20"/>
      <c r="AE15" s="1"/>
    </row>
    <row r="16" spans="1:31" ht="29.25" customHeight="1">
      <c r="A16" s="1"/>
      <c r="B16" s="15" t="s">
        <v>40</v>
      </c>
      <c r="C16" s="16"/>
      <c r="D16" s="16"/>
      <c r="E16" s="16"/>
      <c r="F16" s="17"/>
      <c r="G16" s="18"/>
      <c r="H16" s="20"/>
      <c r="I16" s="18"/>
      <c r="J16" s="20"/>
      <c r="K16" s="18">
        <v>310.10000000000002</v>
      </c>
      <c r="L16" s="20"/>
      <c r="M16" s="18"/>
      <c r="N16" s="20"/>
      <c r="O16" s="18"/>
      <c r="P16" s="20"/>
      <c r="Q16" s="18"/>
      <c r="R16" s="20"/>
      <c r="S16" s="18"/>
      <c r="T16" s="20"/>
      <c r="U16" s="18"/>
      <c r="V16" s="20"/>
      <c r="W16" s="18"/>
      <c r="X16" s="20"/>
      <c r="Y16" s="18"/>
      <c r="Z16" s="20"/>
      <c r="AA16" s="18"/>
      <c r="AB16" s="20"/>
      <c r="AC16" s="18"/>
      <c r="AD16" s="20"/>
      <c r="AE16" s="1"/>
    </row>
    <row r="17" spans="1:31" ht="29.25" customHeight="1">
      <c r="A17" s="1"/>
      <c r="B17" s="15" t="s">
        <v>41</v>
      </c>
      <c r="C17" s="16"/>
      <c r="D17" s="16"/>
      <c r="E17" s="16"/>
      <c r="F17" s="17"/>
      <c r="G17" s="18"/>
      <c r="H17" s="19"/>
      <c r="I17" s="18"/>
      <c r="J17" s="19"/>
      <c r="K17" s="18"/>
      <c r="L17" s="19"/>
      <c r="M17" s="18">
        <v>15930.11</v>
      </c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  <c r="AA17" s="18"/>
      <c r="AB17" s="19"/>
      <c r="AC17" s="18"/>
      <c r="AD17" s="19"/>
      <c r="AE17" s="1"/>
    </row>
    <row r="18" spans="1:31" ht="29.25" customHeight="1">
      <c r="A18" s="1"/>
      <c r="B18" s="15" t="s">
        <v>42</v>
      </c>
      <c r="C18" s="16"/>
      <c r="D18" s="16"/>
      <c r="E18" s="16"/>
      <c r="F18" s="17"/>
      <c r="G18" s="11"/>
      <c r="H18" s="11"/>
      <c r="I18" s="11"/>
      <c r="J18" s="11"/>
      <c r="K18" s="11"/>
      <c r="L18" s="11"/>
      <c r="M18" s="11"/>
      <c r="N18" s="11"/>
      <c r="O18" s="11">
        <v>5258.18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"/>
    </row>
    <row r="19" spans="1:31" ht="29.25" customHeight="1">
      <c r="A19" s="1"/>
      <c r="B19" s="15" t="s">
        <v>43</v>
      </c>
      <c r="C19" s="16"/>
      <c r="D19" s="16"/>
      <c r="E19" s="16"/>
      <c r="F19" s="1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261.26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"/>
    </row>
    <row r="20" spans="1:31" ht="29.25" customHeight="1">
      <c r="A20" s="1"/>
      <c r="B20" s="12" t="s">
        <v>44</v>
      </c>
      <c r="C20" s="13"/>
      <c r="D20" s="13"/>
      <c r="E20" s="13"/>
      <c r="F20" s="1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>
        <v>4907.5600000000004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"/>
    </row>
    <row r="21" spans="1:31" ht="29.25" customHeight="1">
      <c r="A21" s="1"/>
      <c r="B21" s="12" t="s">
        <v>45</v>
      </c>
      <c r="C21" s="13"/>
      <c r="D21" s="13"/>
      <c r="E21" s="13"/>
      <c r="F21" s="14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>
        <v>771.14</v>
      </c>
      <c r="T21" s="19"/>
      <c r="U21" s="18"/>
      <c r="V21" s="19"/>
      <c r="W21" s="18"/>
      <c r="X21" s="19"/>
      <c r="Y21" s="18"/>
      <c r="Z21" s="19"/>
      <c r="AA21" s="18"/>
      <c r="AB21" s="19"/>
      <c r="AC21" s="18"/>
      <c r="AD21" s="19"/>
      <c r="AE21" s="1"/>
    </row>
    <row r="22" spans="1:31" ht="29.25" customHeight="1">
      <c r="A22" s="1"/>
      <c r="B22" s="12" t="s">
        <v>46</v>
      </c>
      <c r="C22" s="13"/>
      <c r="D22" s="13"/>
      <c r="E22" s="13"/>
      <c r="F22" s="14"/>
      <c r="G22" s="18"/>
      <c r="H22" s="20"/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  <c r="U22" s="18">
        <v>9087.7800000000007</v>
      </c>
      <c r="V22" s="20"/>
      <c r="W22" s="18"/>
      <c r="X22" s="20"/>
      <c r="Y22" s="18"/>
      <c r="Z22" s="20"/>
      <c r="AA22" s="18"/>
      <c r="AB22" s="20"/>
      <c r="AC22" s="18"/>
      <c r="AD22" s="20"/>
      <c r="AE22" s="1"/>
    </row>
    <row r="23" spans="1:31" ht="29.25" customHeight="1">
      <c r="A23" s="1"/>
      <c r="B23" s="12" t="s">
        <v>47</v>
      </c>
      <c r="C23" s="13"/>
      <c r="D23" s="13"/>
      <c r="E23" s="13"/>
      <c r="F23" s="14"/>
      <c r="G23" s="18"/>
      <c r="H23" s="20"/>
      <c r="I23" s="18"/>
      <c r="J23" s="20"/>
      <c r="K23" s="18"/>
      <c r="L23" s="20"/>
      <c r="M23" s="18"/>
      <c r="N23" s="20"/>
      <c r="O23" s="18"/>
      <c r="P23" s="20"/>
      <c r="Q23" s="18"/>
      <c r="R23" s="20"/>
      <c r="S23" s="18"/>
      <c r="T23" s="20"/>
      <c r="U23" s="18"/>
      <c r="V23" s="20"/>
      <c r="W23" s="39">
        <v>805</v>
      </c>
      <c r="X23" s="40"/>
      <c r="Y23" s="18"/>
      <c r="Z23" s="20"/>
      <c r="AA23" s="18"/>
      <c r="AB23" s="20"/>
      <c r="AC23" s="18"/>
      <c r="AD23" s="20"/>
      <c r="AE23" s="1"/>
    </row>
    <row r="24" spans="1:31" ht="29.25" customHeight="1">
      <c r="A24" s="1"/>
      <c r="B24" s="12" t="s">
        <v>48</v>
      </c>
      <c r="C24" s="13"/>
      <c r="D24" s="13"/>
      <c r="E24" s="13"/>
      <c r="F24" s="14"/>
      <c r="G24" s="18"/>
      <c r="H24" s="20"/>
      <c r="I24" s="18"/>
      <c r="J24" s="20"/>
      <c r="K24" s="18"/>
      <c r="L24" s="20"/>
      <c r="M24" s="18"/>
      <c r="N24" s="20"/>
      <c r="O24" s="18"/>
      <c r="P24" s="20"/>
      <c r="Q24" s="18"/>
      <c r="R24" s="20"/>
      <c r="S24" s="18"/>
      <c r="T24" s="20"/>
      <c r="U24" s="18"/>
      <c r="V24" s="20"/>
      <c r="W24" s="18"/>
      <c r="X24" s="20"/>
      <c r="Y24" s="18">
        <v>8862.64</v>
      </c>
      <c r="Z24" s="20"/>
      <c r="AA24" s="18"/>
      <c r="AB24" s="20"/>
      <c r="AC24" s="18"/>
      <c r="AD24" s="20"/>
      <c r="AE24" s="1"/>
    </row>
    <row r="25" spans="1:31" ht="29.25" customHeight="1">
      <c r="A25" s="1"/>
      <c r="B25" s="12" t="s">
        <v>49</v>
      </c>
      <c r="C25" s="13"/>
      <c r="D25" s="13"/>
      <c r="E25" s="13"/>
      <c r="F25" s="14"/>
      <c r="G25" s="18"/>
      <c r="H25" s="20"/>
      <c r="I25" s="18"/>
      <c r="J25" s="20"/>
      <c r="K25" s="18"/>
      <c r="L25" s="20"/>
      <c r="M25" s="18"/>
      <c r="N25" s="20"/>
      <c r="O25" s="18"/>
      <c r="P25" s="20"/>
      <c r="Q25" s="18"/>
      <c r="R25" s="20"/>
      <c r="S25" s="18"/>
      <c r="T25" s="20"/>
      <c r="U25" s="18"/>
      <c r="V25" s="20"/>
      <c r="W25" s="18"/>
      <c r="X25" s="20"/>
      <c r="Y25" s="18"/>
      <c r="Z25" s="20"/>
      <c r="AA25" s="39">
        <v>241</v>
      </c>
      <c r="AB25" s="40"/>
      <c r="AC25" s="18"/>
      <c r="AD25" s="20"/>
      <c r="AE25" s="1"/>
    </row>
    <row r="26" spans="1:31" ht="29.25" customHeight="1">
      <c r="A26" s="1"/>
      <c r="B26" s="12" t="s">
        <v>50</v>
      </c>
      <c r="C26" s="13"/>
      <c r="D26" s="13"/>
      <c r="E26" s="13"/>
      <c r="F26" s="14"/>
      <c r="G26" s="18"/>
      <c r="H26" s="19"/>
      <c r="I26" s="18"/>
      <c r="J26" s="19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19"/>
      <c r="Y26" s="18"/>
      <c r="Z26" s="19"/>
      <c r="AA26" s="18"/>
      <c r="AB26" s="19"/>
      <c r="AC26" s="18">
        <v>5507.49</v>
      </c>
      <c r="AD26" s="19"/>
      <c r="AE26" s="1"/>
    </row>
    <row r="27" spans="1:31">
      <c r="A27" s="1"/>
      <c r="B27" s="15"/>
      <c r="C27" s="16"/>
      <c r="D27" s="16"/>
      <c r="E27" s="16"/>
      <c r="F27" s="17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  <c r="AE27" s="1"/>
    </row>
    <row r="28" spans="1:31">
      <c r="A28" s="1">
        <v>3</v>
      </c>
      <c r="B28" s="33" t="s">
        <v>27</v>
      </c>
      <c r="C28" s="34"/>
      <c r="D28" s="34"/>
      <c r="E28" s="34"/>
      <c r="F28" s="35"/>
      <c r="G28" s="18">
        <f>G29+G30+G31+G32+G33+G34+G35</f>
        <v>34247.434999999998</v>
      </c>
      <c r="H28" s="20"/>
      <c r="I28" s="18">
        <f t="shared" ref="I28:AC28" si="13">I29+I30+I31+I32+I33+I34+I35</f>
        <v>34247.434999999998</v>
      </c>
      <c r="J28" s="20"/>
      <c r="K28" s="18">
        <f t="shared" si="13"/>
        <v>34247.434999999998</v>
      </c>
      <c r="L28" s="20"/>
      <c r="M28" s="18">
        <f t="shared" si="13"/>
        <v>34167.195</v>
      </c>
      <c r="N28" s="20"/>
      <c r="O28" s="18">
        <f t="shared" si="13"/>
        <v>34163.182999999997</v>
      </c>
      <c r="P28" s="20"/>
      <c r="Q28" s="18">
        <f t="shared" si="13"/>
        <v>34163.182999999997</v>
      </c>
      <c r="R28" s="20"/>
      <c r="S28" s="18">
        <f t="shared" si="13"/>
        <v>34163.182999999997</v>
      </c>
      <c r="T28" s="20"/>
      <c r="U28" s="18">
        <f t="shared" si="13"/>
        <v>34163.182999999997</v>
      </c>
      <c r="V28" s="20"/>
      <c r="W28" s="18">
        <f t="shared" si="13"/>
        <v>34163.182999999997</v>
      </c>
      <c r="X28" s="20"/>
      <c r="Y28" s="18">
        <f t="shared" si="13"/>
        <v>34163.182999999997</v>
      </c>
      <c r="Z28" s="20"/>
      <c r="AA28" s="18">
        <f t="shared" si="13"/>
        <v>34163.182999999997</v>
      </c>
      <c r="AB28" s="20"/>
      <c r="AC28" s="18">
        <f t="shared" si="13"/>
        <v>34163.182999999997</v>
      </c>
      <c r="AD28" s="20"/>
      <c r="AE28" s="1">
        <f t="shared" ref="AE28:AE35" si="14">SUM(G28:AC28)</f>
        <v>410214.96400000004</v>
      </c>
    </row>
    <row r="29" spans="1:31">
      <c r="A29" s="1"/>
      <c r="B29" s="26" t="s">
        <v>20</v>
      </c>
      <c r="C29" s="26"/>
      <c r="D29" s="26"/>
      <c r="E29" s="26"/>
      <c r="F29" s="3">
        <v>1.56</v>
      </c>
      <c r="G29" s="18">
        <f>F29*3414.5</f>
        <v>5326.62</v>
      </c>
      <c r="H29" s="20"/>
      <c r="I29" s="18">
        <f>F29*3414.5</f>
        <v>5326.62</v>
      </c>
      <c r="J29" s="20"/>
      <c r="K29" s="18">
        <f>F29*3414.5</f>
        <v>5326.62</v>
      </c>
      <c r="L29" s="20"/>
      <c r="M29" s="18">
        <f t="shared" ref="M29:M34" si="15">F29*3406.5</f>
        <v>5314.14</v>
      </c>
      <c r="N29" s="20"/>
      <c r="O29" s="18">
        <f>F29*P4</f>
        <v>5313.5159999999996</v>
      </c>
      <c r="P29" s="20"/>
      <c r="Q29" s="18">
        <f>F29*P4</f>
        <v>5313.5159999999996</v>
      </c>
      <c r="R29" s="20"/>
      <c r="S29" s="18">
        <f>F29*P4</f>
        <v>5313.5159999999996</v>
      </c>
      <c r="T29" s="20"/>
      <c r="U29" s="18">
        <f>F29*P4</f>
        <v>5313.5159999999996</v>
      </c>
      <c r="V29" s="20"/>
      <c r="W29" s="18">
        <f>F29*P4</f>
        <v>5313.5159999999996</v>
      </c>
      <c r="X29" s="20"/>
      <c r="Y29" s="18">
        <f>F29*P4</f>
        <v>5313.5159999999996</v>
      </c>
      <c r="Z29" s="20"/>
      <c r="AA29" s="18">
        <f>F29*P4</f>
        <v>5313.5159999999996</v>
      </c>
      <c r="AB29" s="20"/>
      <c r="AC29" s="18">
        <f>F29*P4</f>
        <v>5313.5159999999996</v>
      </c>
      <c r="AD29" s="20"/>
      <c r="AE29" s="1">
        <f t="shared" si="14"/>
        <v>63802.128000000012</v>
      </c>
    </row>
    <row r="30" spans="1:31" ht="30.75" customHeight="1">
      <c r="A30" s="1"/>
      <c r="B30" s="15" t="s">
        <v>36</v>
      </c>
      <c r="C30" s="16"/>
      <c r="D30" s="16"/>
      <c r="E30" s="17"/>
      <c r="F30" s="4">
        <v>1.84</v>
      </c>
      <c r="G30" s="18">
        <f t="shared" ref="G30:G34" si="16">F30*3414.5</f>
        <v>6282.68</v>
      </c>
      <c r="H30" s="20"/>
      <c r="I30" s="18">
        <f t="shared" ref="I30:I34" si="17">F30*3414.5</f>
        <v>6282.68</v>
      </c>
      <c r="J30" s="20"/>
      <c r="K30" s="18">
        <f t="shared" ref="K30:K34" si="18">F30*3414.5</f>
        <v>6282.68</v>
      </c>
      <c r="L30" s="20"/>
      <c r="M30" s="18">
        <f t="shared" si="15"/>
        <v>6267.96</v>
      </c>
      <c r="N30" s="20"/>
      <c r="O30" s="18">
        <f>F30*P4</f>
        <v>6267.2240000000002</v>
      </c>
      <c r="P30" s="20"/>
      <c r="Q30" s="18">
        <f>F30*P4</f>
        <v>6267.2240000000002</v>
      </c>
      <c r="R30" s="20"/>
      <c r="S30" s="18">
        <f>F30*P4</f>
        <v>6267.2240000000002</v>
      </c>
      <c r="T30" s="20"/>
      <c r="U30" s="18">
        <f>F30*P4</f>
        <v>6267.2240000000002</v>
      </c>
      <c r="V30" s="20"/>
      <c r="W30" s="18">
        <f>F30*P4</f>
        <v>6267.2240000000002</v>
      </c>
      <c r="X30" s="20"/>
      <c r="Y30" s="18">
        <f>F30*P4</f>
        <v>6267.2240000000002</v>
      </c>
      <c r="Z30" s="20"/>
      <c r="AA30" s="18">
        <f>F30*P4</f>
        <v>6267.2240000000002</v>
      </c>
      <c r="AB30" s="20"/>
      <c r="AC30" s="18">
        <f>F30*P4</f>
        <v>6267.2240000000002</v>
      </c>
      <c r="AD30" s="20"/>
      <c r="AE30" s="1">
        <f t="shared" si="14"/>
        <v>75253.792000000016</v>
      </c>
    </row>
    <row r="31" spans="1:31" ht="27" customHeight="1">
      <c r="A31" s="1"/>
      <c r="B31" s="15" t="s">
        <v>21</v>
      </c>
      <c r="C31" s="16"/>
      <c r="D31" s="16"/>
      <c r="E31" s="17"/>
      <c r="F31" s="3">
        <v>3.94</v>
      </c>
      <c r="G31" s="18">
        <f t="shared" si="16"/>
        <v>13453.13</v>
      </c>
      <c r="H31" s="20"/>
      <c r="I31" s="18">
        <f t="shared" si="17"/>
        <v>13453.13</v>
      </c>
      <c r="J31" s="20"/>
      <c r="K31" s="18">
        <f t="shared" si="18"/>
        <v>13453.13</v>
      </c>
      <c r="L31" s="20"/>
      <c r="M31" s="18">
        <f t="shared" si="15"/>
        <v>13421.61</v>
      </c>
      <c r="N31" s="20"/>
      <c r="O31" s="18">
        <f>F31*P4</f>
        <v>13420.034</v>
      </c>
      <c r="P31" s="20"/>
      <c r="Q31" s="18">
        <f>F31*P4</f>
        <v>13420.034</v>
      </c>
      <c r="R31" s="20"/>
      <c r="S31" s="18">
        <f>F31*P4</f>
        <v>13420.034</v>
      </c>
      <c r="T31" s="20"/>
      <c r="U31" s="18">
        <f>F31*P4</f>
        <v>13420.034</v>
      </c>
      <c r="V31" s="20"/>
      <c r="W31" s="18">
        <f>F31*P4</f>
        <v>13420.034</v>
      </c>
      <c r="X31" s="20"/>
      <c r="Y31" s="18">
        <f>F31*P4</f>
        <v>13420.034</v>
      </c>
      <c r="Z31" s="20"/>
      <c r="AA31" s="18">
        <f>F31*P4</f>
        <v>13420.034</v>
      </c>
      <c r="AB31" s="20"/>
      <c r="AC31" s="18">
        <f>F31*P4</f>
        <v>13420.034</v>
      </c>
      <c r="AD31" s="20"/>
      <c r="AE31" s="1">
        <f t="shared" si="14"/>
        <v>161141.272</v>
      </c>
    </row>
    <row r="32" spans="1:31" ht="60" customHeight="1">
      <c r="A32" s="1"/>
      <c r="B32" s="15" t="s">
        <v>22</v>
      </c>
      <c r="C32" s="16"/>
      <c r="D32" s="16"/>
      <c r="E32" s="17"/>
      <c r="F32" s="4">
        <v>0.74</v>
      </c>
      <c r="G32" s="18">
        <f t="shared" si="16"/>
        <v>2526.73</v>
      </c>
      <c r="H32" s="20"/>
      <c r="I32" s="18">
        <f t="shared" si="17"/>
        <v>2526.73</v>
      </c>
      <c r="J32" s="20"/>
      <c r="K32" s="18">
        <f t="shared" si="18"/>
        <v>2526.73</v>
      </c>
      <c r="L32" s="20"/>
      <c r="M32" s="18">
        <f t="shared" si="15"/>
        <v>2520.81</v>
      </c>
      <c r="N32" s="20"/>
      <c r="O32" s="18">
        <f>F32*P4</f>
        <v>2520.5140000000001</v>
      </c>
      <c r="P32" s="20"/>
      <c r="Q32" s="18">
        <f>F32*P4</f>
        <v>2520.5140000000001</v>
      </c>
      <c r="R32" s="20"/>
      <c r="S32" s="18">
        <f>F32*P4</f>
        <v>2520.5140000000001</v>
      </c>
      <c r="T32" s="20"/>
      <c r="U32" s="18">
        <f>F32*P4</f>
        <v>2520.5140000000001</v>
      </c>
      <c r="V32" s="20"/>
      <c r="W32" s="18">
        <f>F32*P4</f>
        <v>2520.5140000000001</v>
      </c>
      <c r="X32" s="20"/>
      <c r="Y32" s="18">
        <f>F32*P4</f>
        <v>2520.5140000000001</v>
      </c>
      <c r="Z32" s="20"/>
      <c r="AA32" s="18">
        <f>F32*P4</f>
        <v>2520.5140000000001</v>
      </c>
      <c r="AB32" s="20"/>
      <c r="AC32" s="18">
        <f>F32*P4</f>
        <v>2520.5140000000001</v>
      </c>
      <c r="AD32" s="20"/>
      <c r="AE32" s="1">
        <f t="shared" si="14"/>
        <v>30265.111999999994</v>
      </c>
    </row>
    <row r="33" spans="1:31" ht="58.5" customHeight="1">
      <c r="A33" s="1"/>
      <c r="B33" s="15" t="s">
        <v>23</v>
      </c>
      <c r="C33" s="16"/>
      <c r="D33" s="16"/>
      <c r="E33" s="17"/>
      <c r="F33" s="4">
        <v>0.59</v>
      </c>
      <c r="G33" s="18">
        <f t="shared" si="16"/>
        <v>2014.5549999999998</v>
      </c>
      <c r="H33" s="20"/>
      <c r="I33" s="18">
        <f t="shared" si="17"/>
        <v>2014.5549999999998</v>
      </c>
      <c r="J33" s="20"/>
      <c r="K33" s="18">
        <f t="shared" si="18"/>
        <v>2014.5549999999998</v>
      </c>
      <c r="L33" s="20"/>
      <c r="M33" s="18">
        <f t="shared" si="15"/>
        <v>2009.8349999999998</v>
      </c>
      <c r="N33" s="20"/>
      <c r="O33" s="18">
        <f>F33*P4</f>
        <v>2009.5989999999999</v>
      </c>
      <c r="P33" s="20"/>
      <c r="Q33" s="18">
        <f>F33*P4</f>
        <v>2009.5989999999999</v>
      </c>
      <c r="R33" s="20"/>
      <c r="S33" s="18">
        <f>F33*P4</f>
        <v>2009.5989999999999</v>
      </c>
      <c r="T33" s="20"/>
      <c r="U33" s="18">
        <f>F33*P4</f>
        <v>2009.5989999999999</v>
      </c>
      <c r="V33" s="20"/>
      <c r="W33" s="18">
        <f>F33*P4</f>
        <v>2009.5989999999999</v>
      </c>
      <c r="X33" s="20"/>
      <c r="Y33" s="18">
        <f>F33*P4</f>
        <v>2009.5989999999999</v>
      </c>
      <c r="Z33" s="20"/>
      <c r="AA33" s="18">
        <f>F33*P4</f>
        <v>2009.5989999999999</v>
      </c>
      <c r="AB33" s="20"/>
      <c r="AC33" s="18">
        <f>F33*P4</f>
        <v>2009.5989999999999</v>
      </c>
      <c r="AD33" s="20"/>
      <c r="AE33" s="1">
        <f t="shared" si="14"/>
        <v>24130.291999999994</v>
      </c>
    </row>
    <row r="34" spans="1:31" ht="45.75" customHeight="1">
      <c r="A34" s="1"/>
      <c r="B34" s="15" t="s">
        <v>24</v>
      </c>
      <c r="C34" s="16"/>
      <c r="D34" s="16"/>
      <c r="E34" s="17"/>
      <c r="F34" s="4">
        <v>1.36</v>
      </c>
      <c r="G34" s="18">
        <f t="shared" si="16"/>
        <v>4643.72</v>
      </c>
      <c r="H34" s="20"/>
      <c r="I34" s="18">
        <f t="shared" si="17"/>
        <v>4643.72</v>
      </c>
      <c r="J34" s="20"/>
      <c r="K34" s="18">
        <f t="shared" si="18"/>
        <v>4643.72</v>
      </c>
      <c r="L34" s="20"/>
      <c r="M34" s="18">
        <f t="shared" si="15"/>
        <v>4632.84</v>
      </c>
      <c r="N34" s="20"/>
      <c r="O34" s="18">
        <f>F34*P4</f>
        <v>4632.2960000000003</v>
      </c>
      <c r="P34" s="20"/>
      <c r="Q34" s="18">
        <f>F34*P4</f>
        <v>4632.2960000000003</v>
      </c>
      <c r="R34" s="20"/>
      <c r="S34" s="18">
        <f>F34*P4</f>
        <v>4632.2960000000003</v>
      </c>
      <c r="T34" s="20"/>
      <c r="U34" s="18">
        <f>F34*P4</f>
        <v>4632.2960000000003</v>
      </c>
      <c r="V34" s="20"/>
      <c r="W34" s="18">
        <f>F34*P4</f>
        <v>4632.2960000000003</v>
      </c>
      <c r="X34" s="20"/>
      <c r="Y34" s="18">
        <f>F34*P4</f>
        <v>4632.2960000000003</v>
      </c>
      <c r="Z34" s="20"/>
      <c r="AA34" s="18">
        <f>F34*P4</f>
        <v>4632.2960000000003</v>
      </c>
      <c r="AB34" s="20"/>
      <c r="AC34" s="18">
        <f>F34*P4</f>
        <v>4632.2960000000003</v>
      </c>
      <c r="AD34" s="20"/>
      <c r="AE34" s="1">
        <f t="shared" si="14"/>
        <v>55622.368000000017</v>
      </c>
    </row>
    <row r="35" spans="1:31">
      <c r="A35" s="1"/>
      <c r="B35" s="27" t="s">
        <v>25</v>
      </c>
      <c r="C35" s="28"/>
      <c r="D35" s="28"/>
      <c r="E35" s="28"/>
      <c r="F35" s="29"/>
      <c r="G35" s="18"/>
      <c r="H35" s="20"/>
      <c r="I35" s="18"/>
      <c r="J35" s="20"/>
      <c r="K35" s="18"/>
      <c r="L35" s="20"/>
      <c r="M35" s="18"/>
      <c r="N35" s="20"/>
      <c r="O35" s="18"/>
      <c r="P35" s="20"/>
      <c r="Q35" s="18"/>
      <c r="R35" s="20"/>
      <c r="S35" s="18"/>
      <c r="T35" s="20"/>
      <c r="U35" s="18"/>
      <c r="V35" s="20"/>
      <c r="W35" s="18"/>
      <c r="X35" s="20"/>
      <c r="Y35" s="18"/>
      <c r="Z35" s="20"/>
      <c r="AA35" s="18"/>
      <c r="AB35" s="20"/>
      <c r="AC35" s="18"/>
      <c r="AD35" s="20"/>
      <c r="AE35" s="1">
        <f t="shared" si="14"/>
        <v>0</v>
      </c>
    </row>
    <row r="36" spans="1:31">
      <c r="A36" s="1"/>
      <c r="B36" s="36"/>
      <c r="C36" s="37"/>
      <c r="D36" s="37"/>
      <c r="E36" s="37"/>
      <c r="F36" s="38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0"/>
      <c r="AE36" s="1"/>
    </row>
    <row r="37" spans="1:31">
      <c r="A37" s="1">
        <v>4</v>
      </c>
      <c r="B37" s="30" t="s">
        <v>26</v>
      </c>
      <c r="C37" s="31"/>
      <c r="D37" s="31"/>
      <c r="E37" s="31"/>
      <c r="F37" s="32"/>
      <c r="G37" s="18">
        <f>G28+G14</f>
        <v>34247.434999999998</v>
      </c>
      <c r="H37" s="20"/>
      <c r="I37" s="18">
        <f>I28+I14</f>
        <v>34247.434999999998</v>
      </c>
      <c r="J37" s="20"/>
      <c r="K37" s="18">
        <f>K28+K14</f>
        <v>71664.595000000001</v>
      </c>
      <c r="L37" s="20"/>
      <c r="M37" s="18">
        <f t="shared" ref="I37:AA37" si="19">M28+M14</f>
        <v>50097.305</v>
      </c>
      <c r="N37" s="20"/>
      <c r="O37" s="18">
        <f t="shared" si="19"/>
        <v>39421.362999999998</v>
      </c>
      <c r="P37" s="20"/>
      <c r="Q37" s="18">
        <f t="shared" si="19"/>
        <v>34424.442999999999</v>
      </c>
      <c r="R37" s="20"/>
      <c r="S37" s="18">
        <f t="shared" si="19"/>
        <v>39841.883000000002</v>
      </c>
      <c r="T37" s="20"/>
      <c r="U37" s="18">
        <f t="shared" si="19"/>
        <v>43250.962999999996</v>
      </c>
      <c r="V37" s="20"/>
      <c r="W37" s="18">
        <f t="shared" si="19"/>
        <v>34968.182999999997</v>
      </c>
      <c r="X37" s="20"/>
      <c r="Y37" s="18">
        <f t="shared" si="19"/>
        <v>43025.822999999997</v>
      </c>
      <c r="Z37" s="20"/>
      <c r="AA37" s="18">
        <f t="shared" si="19"/>
        <v>34404.182999999997</v>
      </c>
      <c r="AB37" s="20"/>
      <c r="AC37" s="18">
        <f>AC28+AC14</f>
        <v>39670.672999999995</v>
      </c>
      <c r="AD37" s="20"/>
      <c r="AE37" s="1">
        <f>SUM(G37:AD37)</f>
        <v>499264.28400000004</v>
      </c>
    </row>
    <row r="38" spans="1:31">
      <c r="A38" s="1"/>
      <c r="B38" s="36"/>
      <c r="C38" s="37"/>
      <c r="D38" s="37"/>
      <c r="E38" s="37"/>
      <c r="F38" s="38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20"/>
      <c r="AE38" s="1">
        <f>SUM(G38:AC38)</f>
        <v>0</v>
      </c>
    </row>
    <row r="39" spans="1:31">
      <c r="A39" s="1">
        <v>5</v>
      </c>
      <c r="B39" s="30" t="s">
        <v>29</v>
      </c>
      <c r="C39" s="31"/>
      <c r="D39" s="31"/>
      <c r="E39" s="31"/>
      <c r="F39" s="32"/>
      <c r="G39" s="39">
        <f>590516.09+G10+H10-G37</f>
        <v>576526.10499999998</v>
      </c>
      <c r="H39" s="20"/>
      <c r="I39" s="39">
        <f>G39+I10+J10-I37</f>
        <v>580828.98</v>
      </c>
      <c r="J39" s="20"/>
      <c r="K39" s="18">
        <f>I39+K10+L10-K37</f>
        <v>571748.36499999999</v>
      </c>
      <c r="L39" s="20"/>
      <c r="M39" s="18">
        <f>K39+M10+N10-M37</f>
        <v>563576.2699999999</v>
      </c>
      <c r="N39" s="20"/>
      <c r="O39" s="18">
        <f t="shared" ref="O39" si="20">M39+O10+P10-O37</f>
        <v>568673.88699999987</v>
      </c>
      <c r="P39" s="20"/>
      <c r="Q39" s="18">
        <f t="shared" ref="Q39" si="21">O39+Q10+R10-Q37</f>
        <v>578738.14399999997</v>
      </c>
      <c r="R39" s="20"/>
      <c r="S39" s="18">
        <f t="shared" ref="S39" si="22">Q39+S10+T10-S37</f>
        <v>576079.64099999995</v>
      </c>
      <c r="T39" s="20"/>
      <c r="U39" s="18">
        <f t="shared" ref="U39" si="23">S39+U10+V10-U37</f>
        <v>579266.26799999992</v>
      </c>
      <c r="V39" s="20"/>
      <c r="W39" s="18">
        <f t="shared" ref="W39" si="24">U39+W10+X10-W37</f>
        <v>590186.6449999999</v>
      </c>
      <c r="X39" s="20"/>
      <c r="Y39" s="18">
        <f t="shared" ref="Y39" si="25">W39+Y10+Z10-Y37</f>
        <v>593592.75199999998</v>
      </c>
      <c r="Z39" s="20"/>
      <c r="AA39" s="18">
        <f t="shared" ref="AA39" si="26">Y39+AA10+AB10-AA37</f>
        <v>596276.33900000004</v>
      </c>
      <c r="AB39" s="20"/>
      <c r="AC39" s="18">
        <f t="shared" ref="AC39" si="27">AA39+AC10+AD10-AC37</f>
        <v>615977.57600000012</v>
      </c>
      <c r="AD39" s="20"/>
      <c r="AE39" s="1">
        <f>SUM(G39:AC39)</f>
        <v>6991470.9719999991</v>
      </c>
    </row>
    <row r="40" spans="1:31">
      <c r="A40" s="1">
        <v>6</v>
      </c>
      <c r="B40" s="30" t="s">
        <v>32</v>
      </c>
      <c r="C40" s="31"/>
      <c r="D40" s="31"/>
      <c r="E40" s="31"/>
      <c r="F40" s="32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20"/>
      <c r="AE40" s="6">
        <f>AC39</f>
        <v>615977.57600000012</v>
      </c>
    </row>
  </sheetData>
  <mergeCells count="332">
    <mergeCell ref="AA23:AB23"/>
    <mergeCell ref="AC23:AD23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W22:X22"/>
    <mergeCell ref="Y22:Z22"/>
    <mergeCell ref="AA22:AB22"/>
    <mergeCell ref="AC22:AD22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S21:T21"/>
    <mergeCell ref="U21:V21"/>
    <mergeCell ref="W21:X21"/>
    <mergeCell ref="Y21:Z21"/>
    <mergeCell ref="AA21:AB21"/>
    <mergeCell ref="AC21:AD21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I22:J22"/>
    <mergeCell ref="K22:L22"/>
    <mergeCell ref="M22:N22"/>
    <mergeCell ref="O22:P22"/>
    <mergeCell ref="Q22:R22"/>
    <mergeCell ref="S22:T22"/>
    <mergeCell ref="U22:V22"/>
    <mergeCell ref="B21:F21"/>
    <mergeCell ref="B26:F26"/>
    <mergeCell ref="G21:H21"/>
    <mergeCell ref="G26:H26"/>
    <mergeCell ref="I21:J21"/>
    <mergeCell ref="K21:L21"/>
    <mergeCell ref="M21:N21"/>
    <mergeCell ref="O21:P21"/>
    <mergeCell ref="Q21:R21"/>
    <mergeCell ref="B22:F22"/>
    <mergeCell ref="B25:F25"/>
    <mergeCell ref="G22:H22"/>
    <mergeCell ref="G25:H25"/>
    <mergeCell ref="B23:F23"/>
    <mergeCell ref="B24:F24"/>
    <mergeCell ref="G23:H23"/>
    <mergeCell ref="G24:H24"/>
    <mergeCell ref="B40:F40"/>
    <mergeCell ref="B28:F28"/>
    <mergeCell ref="B35:F35"/>
    <mergeCell ref="B27:F27"/>
    <mergeCell ref="B37:F37"/>
    <mergeCell ref="B38:F38"/>
    <mergeCell ref="B39:F39"/>
    <mergeCell ref="B34:E34"/>
    <mergeCell ref="B36:F36"/>
    <mergeCell ref="A2:AC2"/>
    <mergeCell ref="A3:AC3"/>
    <mergeCell ref="B32:E32"/>
    <mergeCell ref="B33:E33"/>
    <mergeCell ref="B29:E29"/>
    <mergeCell ref="B30:E30"/>
    <mergeCell ref="B31:E31"/>
    <mergeCell ref="B10:F10"/>
    <mergeCell ref="B11:F11"/>
    <mergeCell ref="B12:F12"/>
    <mergeCell ref="B13:F13"/>
    <mergeCell ref="B14:F14"/>
    <mergeCell ref="B15:F15"/>
    <mergeCell ref="B16:F16"/>
    <mergeCell ref="G6:H6"/>
    <mergeCell ref="B6:F6"/>
    <mergeCell ref="B7:F7"/>
    <mergeCell ref="B8:F8"/>
    <mergeCell ref="B9:F9"/>
    <mergeCell ref="I6:J6"/>
    <mergeCell ref="K6:L6"/>
    <mergeCell ref="M6:N6"/>
    <mergeCell ref="O6:P6"/>
    <mergeCell ref="AC6:AD6"/>
    <mergeCell ref="AA6:AB6"/>
    <mergeCell ref="Y6:Z6"/>
    <mergeCell ref="W6:X6"/>
    <mergeCell ref="U6:V6"/>
    <mergeCell ref="S6:T6"/>
    <mergeCell ref="Q6:R6"/>
    <mergeCell ref="G33:H33"/>
    <mergeCell ref="G34:H34"/>
    <mergeCell ref="G37:H37"/>
    <mergeCell ref="I28:J28"/>
    <mergeCell ref="I29:J29"/>
    <mergeCell ref="I30:J30"/>
    <mergeCell ref="I31:J31"/>
    <mergeCell ref="I32:J32"/>
    <mergeCell ref="I33:J33"/>
    <mergeCell ref="I34:J34"/>
    <mergeCell ref="I37:J37"/>
    <mergeCell ref="G28:H28"/>
    <mergeCell ref="G29:H29"/>
    <mergeCell ref="G30:H30"/>
    <mergeCell ref="G31:H31"/>
    <mergeCell ref="G32:H32"/>
    <mergeCell ref="M33:N33"/>
    <mergeCell ref="M34:N34"/>
    <mergeCell ref="I39:J39"/>
    <mergeCell ref="K28:L28"/>
    <mergeCell ref="K29:L29"/>
    <mergeCell ref="K30:L30"/>
    <mergeCell ref="K31:L31"/>
    <mergeCell ref="K32:L32"/>
    <mergeCell ref="K33:L33"/>
    <mergeCell ref="K34:L34"/>
    <mergeCell ref="K37:L37"/>
    <mergeCell ref="K39:L39"/>
    <mergeCell ref="M37:N37"/>
    <mergeCell ref="M39:N39"/>
    <mergeCell ref="O28:P28"/>
    <mergeCell ref="O29:P29"/>
    <mergeCell ref="O30:P30"/>
    <mergeCell ref="O31:P31"/>
    <mergeCell ref="O32:P32"/>
    <mergeCell ref="O33:P33"/>
    <mergeCell ref="O34:P34"/>
    <mergeCell ref="O37:P37"/>
    <mergeCell ref="O39:P39"/>
    <mergeCell ref="M28:N28"/>
    <mergeCell ref="M29:N29"/>
    <mergeCell ref="M30:N30"/>
    <mergeCell ref="M31:N31"/>
    <mergeCell ref="M32:N32"/>
    <mergeCell ref="Q33:R33"/>
    <mergeCell ref="Q34:R34"/>
    <mergeCell ref="Q37:R37"/>
    <mergeCell ref="Q39:R39"/>
    <mergeCell ref="S28:T28"/>
    <mergeCell ref="S29:T29"/>
    <mergeCell ref="S30:T30"/>
    <mergeCell ref="S31:T31"/>
    <mergeCell ref="S32:T32"/>
    <mergeCell ref="S33:T33"/>
    <mergeCell ref="S34:T34"/>
    <mergeCell ref="S37:T37"/>
    <mergeCell ref="S39:T39"/>
    <mergeCell ref="Q28:R28"/>
    <mergeCell ref="Q29:R29"/>
    <mergeCell ref="Q30:R30"/>
    <mergeCell ref="Q31:R31"/>
    <mergeCell ref="Q32:R32"/>
    <mergeCell ref="U33:V33"/>
    <mergeCell ref="U34:V34"/>
    <mergeCell ref="U37:V37"/>
    <mergeCell ref="U39:V39"/>
    <mergeCell ref="W28:X28"/>
    <mergeCell ref="W29:X29"/>
    <mergeCell ref="W30:X30"/>
    <mergeCell ref="W31:X31"/>
    <mergeCell ref="W32:X32"/>
    <mergeCell ref="W33:X33"/>
    <mergeCell ref="W34:X34"/>
    <mergeCell ref="W37:X37"/>
    <mergeCell ref="W39:X39"/>
    <mergeCell ref="U28:V28"/>
    <mergeCell ref="U29:V29"/>
    <mergeCell ref="U30:V30"/>
    <mergeCell ref="U31:V31"/>
    <mergeCell ref="U32:V32"/>
    <mergeCell ref="AA31:AB31"/>
    <mergeCell ref="AA32:AB32"/>
    <mergeCell ref="AA33:AB33"/>
    <mergeCell ref="AA34:AB34"/>
    <mergeCell ref="AA37:AB37"/>
    <mergeCell ref="AA39:AB39"/>
    <mergeCell ref="Y28:Z28"/>
    <mergeCell ref="Y29:Z29"/>
    <mergeCell ref="Y30:Z30"/>
    <mergeCell ref="Y31:Z31"/>
    <mergeCell ref="Y32:Z32"/>
    <mergeCell ref="AA14:AB14"/>
    <mergeCell ref="Y14:Z14"/>
    <mergeCell ref="W14:X14"/>
    <mergeCell ref="U14:V14"/>
    <mergeCell ref="S14:T14"/>
    <mergeCell ref="AC33:AD33"/>
    <mergeCell ref="AC34:AD34"/>
    <mergeCell ref="AC37:AD37"/>
    <mergeCell ref="AC39:AD39"/>
    <mergeCell ref="AC14:AD14"/>
    <mergeCell ref="AC15:AD15"/>
    <mergeCell ref="AC16:AD16"/>
    <mergeCell ref="AC28:AD28"/>
    <mergeCell ref="AC29:AD29"/>
    <mergeCell ref="AC30:AD30"/>
    <mergeCell ref="AC31:AD31"/>
    <mergeCell ref="AC32:AD32"/>
    <mergeCell ref="Y33:Z33"/>
    <mergeCell ref="Y34:Z34"/>
    <mergeCell ref="Y37:Z37"/>
    <mergeCell ref="Y39:Z39"/>
    <mergeCell ref="AA28:AB28"/>
    <mergeCell ref="AA29:AB29"/>
    <mergeCell ref="AA30:AB30"/>
    <mergeCell ref="G14:H14"/>
    <mergeCell ref="G15:H15"/>
    <mergeCell ref="G16:H16"/>
    <mergeCell ref="I15:J15"/>
    <mergeCell ref="I16:J16"/>
    <mergeCell ref="Q14:R14"/>
    <mergeCell ref="O14:P14"/>
    <mergeCell ref="M14:N14"/>
    <mergeCell ref="K14:L14"/>
    <mergeCell ref="I14:J14"/>
    <mergeCell ref="AA15:AB15"/>
    <mergeCell ref="AA16:AB16"/>
    <mergeCell ref="Q15:R15"/>
    <mergeCell ref="Q16:R16"/>
    <mergeCell ref="S15:T15"/>
    <mergeCell ref="S16:T16"/>
    <mergeCell ref="U15:V15"/>
    <mergeCell ref="U16:V16"/>
    <mergeCell ref="K15:L15"/>
    <mergeCell ref="K16:L16"/>
    <mergeCell ref="M15:N15"/>
    <mergeCell ref="M16:N16"/>
    <mergeCell ref="O15:P15"/>
    <mergeCell ref="O16:P16"/>
    <mergeCell ref="G40:AD40"/>
    <mergeCell ref="A4:O4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G39:H39"/>
    <mergeCell ref="G12:AD12"/>
    <mergeCell ref="G13:AD13"/>
    <mergeCell ref="G27:AD27"/>
    <mergeCell ref="G36:AD36"/>
    <mergeCell ref="G38:AD38"/>
    <mergeCell ref="W15:X15"/>
    <mergeCell ref="W16:X16"/>
    <mergeCell ref="Y15:Z15"/>
    <mergeCell ref="Y16:Z16"/>
    <mergeCell ref="W17:X17"/>
    <mergeCell ref="Y17:Z17"/>
    <mergeCell ref="AA17:AB17"/>
    <mergeCell ref="AC17:AD17"/>
    <mergeCell ref="B17:F17"/>
    <mergeCell ref="G17:H17"/>
    <mergeCell ref="I17:J17"/>
    <mergeCell ref="K17:L17"/>
    <mergeCell ref="M17:N17"/>
    <mergeCell ref="O17:P17"/>
    <mergeCell ref="Q17:R17"/>
    <mergeCell ref="S17:T17"/>
    <mergeCell ref="U17:V17"/>
    <mergeCell ref="B20:F20"/>
    <mergeCell ref="B18:F18"/>
    <mergeCell ref="G18:H18"/>
    <mergeCell ref="I18:J18"/>
    <mergeCell ref="K18:L18"/>
    <mergeCell ref="M18:N18"/>
    <mergeCell ref="O18:P18"/>
    <mergeCell ref="Q18:R18"/>
    <mergeCell ref="S18:T18"/>
    <mergeCell ref="G20:H20"/>
    <mergeCell ref="I20:J20"/>
    <mergeCell ref="K20:L20"/>
    <mergeCell ref="M20:N20"/>
    <mergeCell ref="O20:P20"/>
    <mergeCell ref="Q20:R20"/>
    <mergeCell ref="S20:T20"/>
    <mergeCell ref="B19:F19"/>
    <mergeCell ref="G19:H19"/>
    <mergeCell ref="I19:J19"/>
    <mergeCell ref="K19:L19"/>
    <mergeCell ref="M19:N19"/>
    <mergeCell ref="O19:P19"/>
    <mergeCell ref="Q19:R19"/>
    <mergeCell ref="S19:T19"/>
    <mergeCell ref="U19:V19"/>
    <mergeCell ref="U20:V20"/>
    <mergeCell ref="W20:X20"/>
    <mergeCell ref="Y20:Z20"/>
    <mergeCell ref="AA20:AB20"/>
    <mergeCell ref="AC20:AD20"/>
    <mergeCell ref="U18:V18"/>
    <mergeCell ref="W18:X18"/>
    <mergeCell ref="Y18:Z18"/>
    <mergeCell ref="AA18:AB18"/>
    <mergeCell ref="AC18:AD18"/>
    <mergeCell ref="W19:X19"/>
    <mergeCell ref="Y19:Z19"/>
    <mergeCell ref="AA19:AB19"/>
    <mergeCell ref="AC19:AD19"/>
  </mergeCells>
  <pageMargins left="0.19685039370078741" right="0.19685039370078741" top="0.35433070866141736" bottom="0.35433070866141736" header="0" footer="0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2017-01-30T04:56:06Z</dcterms:modified>
</cp:coreProperties>
</file>