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4" i="1"/>
  <c r="L14"/>
  <c r="N14"/>
  <c r="P14"/>
  <c r="R14"/>
  <c r="T14"/>
  <c r="V14"/>
  <c r="X14"/>
  <c r="Z14"/>
  <c r="AB14"/>
  <c r="AD14"/>
  <c r="H14"/>
  <c r="J38"/>
  <c r="L38"/>
  <c r="N38"/>
  <c r="P38"/>
  <c r="R38"/>
  <c r="T38"/>
  <c r="V38"/>
  <c r="X38"/>
  <c r="Z38"/>
  <c r="AB38"/>
  <c r="AD38"/>
  <c r="H38"/>
  <c r="H51"/>
  <c r="AF45"/>
  <c r="AF46"/>
  <c r="AF47"/>
  <c r="AF48"/>
  <c r="AD48"/>
  <c r="AD47"/>
  <c r="AD46"/>
  <c r="AD45"/>
  <c r="AB48"/>
  <c r="AB47"/>
  <c r="AB46"/>
  <c r="AB45"/>
  <c r="Z48"/>
  <c r="Z47"/>
  <c r="Z46"/>
  <c r="Z45"/>
  <c r="X48"/>
  <c r="X47"/>
  <c r="X46"/>
  <c r="X45"/>
  <c r="AB39"/>
  <c r="AD44"/>
  <c r="AD43"/>
  <c r="AD42"/>
  <c r="AD41"/>
  <c r="AD40"/>
  <c r="AD39"/>
  <c r="AB44"/>
  <c r="AB43"/>
  <c r="AB42"/>
  <c r="AB41"/>
  <c r="AB40"/>
  <c r="Z44"/>
  <c r="Z43"/>
  <c r="Z42"/>
  <c r="Z41"/>
  <c r="Z40"/>
  <c r="Z39"/>
  <c r="X44"/>
  <c r="X43"/>
  <c r="X42"/>
  <c r="X41"/>
  <c r="X40"/>
  <c r="X39"/>
  <c r="Z10"/>
  <c r="H60"/>
  <c r="J57"/>
  <c r="J60" s="1"/>
  <c r="L57" s="1"/>
  <c r="L60" s="1"/>
  <c r="N57" s="1"/>
  <c r="N60" s="1"/>
  <c r="P57" s="1"/>
  <c r="P60" s="1"/>
  <c r="R57" s="1"/>
  <c r="R60" s="1"/>
  <c r="T57" s="1"/>
  <c r="T60" s="1"/>
  <c r="V57" s="1"/>
  <c r="V60" s="1"/>
  <c r="X57" s="1"/>
  <c r="X60" s="1"/>
  <c r="Z57" s="1"/>
  <c r="Z60" s="1"/>
  <c r="AB57" s="1"/>
  <c r="AB60" s="1"/>
  <c r="AD57" s="1"/>
  <c r="AD60" s="1"/>
  <c r="J44"/>
  <c r="J43"/>
  <c r="J42"/>
  <c r="J41"/>
  <c r="J40"/>
  <c r="J39"/>
  <c r="L44"/>
  <c r="L43"/>
  <c r="L42"/>
  <c r="L41"/>
  <c r="L40"/>
  <c r="L39"/>
  <c r="N44"/>
  <c r="N43"/>
  <c r="N42"/>
  <c r="N41"/>
  <c r="N40"/>
  <c r="N39"/>
  <c r="P44"/>
  <c r="P43"/>
  <c r="P42"/>
  <c r="P41"/>
  <c r="P40"/>
  <c r="P39"/>
  <c r="R44"/>
  <c r="R43"/>
  <c r="R42"/>
  <c r="R41"/>
  <c r="R40"/>
  <c r="R39"/>
  <c r="H44"/>
  <c r="H43"/>
  <c r="H42"/>
  <c r="H41"/>
  <c r="H40"/>
  <c r="H39"/>
  <c r="V44"/>
  <c r="V43"/>
  <c r="V42"/>
  <c r="V41"/>
  <c r="V40"/>
  <c r="V39"/>
  <c r="T44"/>
  <c r="T43"/>
  <c r="T42"/>
  <c r="T41"/>
  <c r="T40"/>
  <c r="T39"/>
  <c r="AF10"/>
  <c r="AF9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49"/>
  <c r="AF52"/>
  <c r="AD51"/>
  <c r="AB51"/>
  <c r="R51"/>
  <c r="P51"/>
  <c r="N51"/>
  <c r="L51"/>
  <c r="Z51" l="1"/>
  <c r="X51"/>
  <c r="H53"/>
  <c r="T51"/>
  <c r="V51"/>
  <c r="J51"/>
  <c r="AF14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43" l="1"/>
  <c r="AF42"/>
  <c r="AF41"/>
  <c r="AF40"/>
  <c r="AF44"/>
  <c r="AF38"/>
  <c r="AF39"/>
  <c r="AF51" l="1"/>
  <c r="J53" l="1"/>
  <c r="L53" s="1"/>
  <c r="N53" s="1"/>
  <c r="P53" s="1"/>
  <c r="R53" s="1"/>
  <c r="T53" s="1"/>
  <c r="V53" s="1"/>
  <c r="X53" s="1"/>
  <c r="Z53" s="1"/>
  <c r="AB53" s="1"/>
  <c r="AD53" s="1"/>
  <c r="AF54" s="1"/>
  <c r="AF53" l="1"/>
</calcChain>
</file>

<file path=xl/sharedStrings.xml><?xml version="1.0" encoding="utf-8"?>
<sst xmlns="http://schemas.openxmlformats.org/spreadsheetml/2006/main" count="91" uniqueCount="65">
  <si>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</si>
  <si>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</si>
  <si>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</si>
  <si>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</si>
  <si>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</si>
  <si>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</si>
  <si>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</si>
  <si>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</si>
  <si>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</si>
  <si>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</si>
  <si>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</si>
  <si>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</si>
  <si>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</si>
  <si>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</si>
  <si>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</si>
  <si>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</si>
  <si>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</si>
  <si>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</si>
  <si>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</si>
  <si>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</si>
  <si>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</si>
  <si>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</si>
  <si>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</si>
  <si>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</si>
  <si>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</si>
  <si>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</si>
  <si>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</si>
  <si>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</si>
  <si>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</si>
  <si>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</si>
  <si>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</si>
  <si>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</si>
  <si>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</si>
  <si>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</si>
  <si>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</si>
  <si>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</si>
  <si>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</si>
  <si>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ул.Юбилейная 14,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</si>
  <si>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2017 год</t>
  </si>
  <si>
    <t>Замена канализации третьего подъезда (смета)</t>
  </si>
  <si>
    <t>изоляция труб системы отопления чердачного помещения</t>
  </si>
  <si>
    <t>замена резьбы на системе хвс</t>
  </si>
  <si>
    <t>частичная замена трубы стояка водоснабжения в кв.20</t>
  </si>
  <si>
    <t>электромонтажные работы 3 и 4 подъездов</t>
  </si>
  <si>
    <t>изготовление и установка межэтажной оконной решетки</t>
  </si>
  <si>
    <t>Изготовление и установка обрешетки продухов подвального помещения</t>
  </si>
  <si>
    <t>замена конька и водосточной системы жилого дома</t>
  </si>
  <si>
    <t>прочистка фильтра системы хвс  (смета)</t>
  </si>
  <si>
    <t>монтаж дверной пружины  (калькул.)</t>
  </si>
  <si>
    <t>вывод летнего полива (установка поливочного крана)</t>
  </si>
  <si>
    <t>Смена вентиля на узле ХВС</t>
  </si>
  <si>
    <t>установка конвектора в подъезд</t>
  </si>
  <si>
    <t>прочистка канализационного выпуска в колодец</t>
  </si>
  <si>
    <t>монтаж дверных приборов подвальной двери 4-го подъезда</t>
  </si>
  <si>
    <t>укрепление почтового ящика</t>
  </si>
  <si>
    <t>ОДН электроэнергия</t>
  </si>
  <si>
    <t>Промывка канализационного выпуска (ООО "Беловские Городские Очистные сооружения)</t>
  </si>
  <si>
    <t>смену 2-х сбросников стояков системы горячего водоснабжения</t>
  </si>
  <si>
    <t>смена сбросников на стояке ХВС и ГВС</t>
  </si>
  <si>
    <t>ОДН за ХВС</t>
  </si>
  <si>
    <t>ОДН за ГВС</t>
  </si>
  <si>
    <t>ОДН за электроэнергию</t>
  </si>
  <si>
    <t>ОДН за водоотведение</t>
  </si>
  <si>
    <t>Смена участка трубы в кв.49</t>
  </si>
  <si>
    <t>выполненные работы за декабрь: восстановление подъездного остекления, смена сбросника системы отопления, смена уличного светильника.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</si>
</sst>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61"/>
  <sheetViews>
    <sheetView tabSelected="1" zoomScale="70" zoomScaleNormal="70" workbookViewId="0">
      <pane xSplit="7" ySplit="7" topLeftCell="K8" activePane="bottomRight" state="frozen"/>
      <selection pane="topRight" activeCell="H1" sqref="H1"/>
      <selection pane="bottomLeft" activeCell="A8" sqref="A8"/>
      <selection pane="bottomRight" activeCell="H14" sqref="H14:AE14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hidden="1" customWidth="1"/>
    <col min="7" max="7" width="6.28515625" customWidth="1"/>
    <col min="8" max="8" width="9.710937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7"/>
    </row>
    <row r="3" spans="1:32">
      <c r="A3" s="55" t="s">
        <v>38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"/>
    </row>
    <row r="4" spans="1:32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8">
        <v>2524.1</v>
      </c>
      <c r="R4" s="5" t="s">
        <v>30</v>
      </c>
      <c r="S4" s="5"/>
      <c r="X4" s="5"/>
      <c r="Y4" s="5"/>
      <c r="Z4" s="5"/>
      <c r="AA4" s="5"/>
      <c r="AB4" s="5"/>
      <c r="AC4" s="5"/>
      <c r="AD4" s="5"/>
      <c r="AE4" s="5"/>
    </row>
    <row r="6" spans="1:32">
      <c r="A6" s="1" t="s">
        <v>0</v>
      </c>
      <c r="B6" s="39" t="s">
        <v>1</v>
      </c>
      <c r="C6" s="51"/>
      <c r="D6" s="51"/>
      <c r="E6" s="51"/>
      <c r="F6" s="40"/>
      <c r="G6" s="19"/>
      <c r="H6" s="56" t="s">
        <v>2</v>
      </c>
      <c r="I6" s="57"/>
      <c r="J6" s="56" t="s">
        <v>3</v>
      </c>
      <c r="K6" s="57"/>
      <c r="L6" s="56" t="s">
        <v>4</v>
      </c>
      <c r="M6" s="57"/>
      <c r="N6" s="56" t="s">
        <v>5</v>
      </c>
      <c r="O6" s="57"/>
      <c r="P6" s="56" t="s">
        <v>6</v>
      </c>
      <c r="Q6" s="57"/>
      <c r="R6" s="56" t="s">
        <v>7</v>
      </c>
      <c r="S6" s="57"/>
      <c r="T6" s="56" t="s">
        <v>8</v>
      </c>
      <c r="U6" s="57"/>
      <c r="V6" s="56" t="s">
        <v>9</v>
      </c>
      <c r="W6" s="57"/>
      <c r="X6" s="56" t="s">
        <v>10</v>
      </c>
      <c r="Y6" s="57"/>
      <c r="Z6" s="56" t="s">
        <v>11</v>
      </c>
      <c r="AA6" s="57"/>
      <c r="AB6" s="56" t="s">
        <v>12</v>
      </c>
      <c r="AC6" s="57"/>
      <c r="AD6" s="56" t="s">
        <v>13</v>
      </c>
      <c r="AE6" s="57"/>
      <c r="AF6" s="1" t="s">
        <v>31</v>
      </c>
    </row>
    <row r="7" spans="1:32">
      <c r="A7" s="1">
        <v>1</v>
      </c>
      <c r="B7" s="42" t="s">
        <v>14</v>
      </c>
      <c r="C7" s="43"/>
      <c r="D7" s="43"/>
      <c r="E7" s="43"/>
      <c r="F7" s="44"/>
      <c r="G7" s="17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48" t="s">
        <v>15</v>
      </c>
      <c r="C8" s="49"/>
      <c r="D8" s="49"/>
      <c r="E8" s="49"/>
      <c r="F8" s="50"/>
      <c r="G8" s="15"/>
      <c r="H8" s="9">
        <v>56236.73</v>
      </c>
      <c r="I8" s="9">
        <v>2667.44</v>
      </c>
      <c r="J8" s="9">
        <f>H11</f>
        <v>61679.11</v>
      </c>
      <c r="K8" s="9">
        <f>I11</f>
        <v>2667.44</v>
      </c>
      <c r="L8" s="9">
        <f t="shared" ref="L8:AE8" si="0">J11</f>
        <v>60502.43</v>
      </c>
      <c r="M8" s="9">
        <f t="shared" si="0"/>
        <v>2667.43</v>
      </c>
      <c r="N8" s="9">
        <f t="shared" si="0"/>
        <v>61560.33</v>
      </c>
      <c r="O8" s="9">
        <f t="shared" si="0"/>
        <v>2667.43</v>
      </c>
      <c r="P8" s="9">
        <f t="shared" si="0"/>
        <v>68740.239999999991</v>
      </c>
      <c r="Q8" s="9">
        <f t="shared" si="0"/>
        <v>2667.4199999999996</v>
      </c>
      <c r="R8" s="9">
        <f t="shared" si="0"/>
        <v>57419.469999999987</v>
      </c>
      <c r="S8" s="9">
        <f t="shared" si="0"/>
        <v>2667.4199999999996</v>
      </c>
      <c r="T8" s="9">
        <f t="shared" si="0"/>
        <v>56608.299999999981</v>
      </c>
      <c r="U8" s="9">
        <f t="shared" si="0"/>
        <v>2667.4199999999996</v>
      </c>
      <c r="V8" s="9">
        <f t="shared" si="0"/>
        <v>57841.57999999998</v>
      </c>
      <c r="W8" s="9">
        <f t="shared" si="0"/>
        <v>2667.4199999999996</v>
      </c>
      <c r="X8" s="9">
        <f t="shared" si="0"/>
        <v>65174.749999999985</v>
      </c>
      <c r="Y8" s="9">
        <f t="shared" si="0"/>
        <v>2667.4199999999996</v>
      </c>
      <c r="Z8" s="9">
        <f t="shared" si="0"/>
        <v>68364.469999999987</v>
      </c>
      <c r="AA8" s="9">
        <f t="shared" si="0"/>
        <v>2667.4199999999996</v>
      </c>
      <c r="AB8" s="9">
        <f t="shared" si="0"/>
        <v>61269.179999999986</v>
      </c>
      <c r="AC8" s="9">
        <f t="shared" si="0"/>
        <v>2667.4199999999996</v>
      </c>
      <c r="AD8" s="9">
        <f t="shared" si="0"/>
        <v>65895.909999999989</v>
      </c>
      <c r="AE8" s="9">
        <f t="shared" si="0"/>
        <v>2667.4199999999996</v>
      </c>
      <c r="AF8" s="1">
        <f>SUM(H8:AD8)</f>
        <v>770634.17999999982</v>
      </c>
    </row>
    <row r="9" spans="1:32">
      <c r="A9" s="1"/>
      <c r="B9" s="48" t="s">
        <v>16</v>
      </c>
      <c r="C9" s="49"/>
      <c r="D9" s="49"/>
      <c r="E9" s="49"/>
      <c r="F9" s="50"/>
      <c r="G9" s="15"/>
      <c r="H9" s="9">
        <v>40594.54</v>
      </c>
      <c r="I9" s="9">
        <v>0</v>
      </c>
      <c r="J9" s="9">
        <v>40604.199999999997</v>
      </c>
      <c r="K9" s="9">
        <v>0</v>
      </c>
      <c r="L9" s="9">
        <v>40604.21</v>
      </c>
      <c r="M9" s="9">
        <v>0</v>
      </c>
      <c r="N9" s="9">
        <v>40604.199999999997</v>
      </c>
      <c r="O9" s="9">
        <v>0</v>
      </c>
      <c r="P9" s="9">
        <v>40604.199999999997</v>
      </c>
      <c r="Q9" s="9">
        <v>0</v>
      </c>
      <c r="R9" s="9">
        <v>40604.199999999997</v>
      </c>
      <c r="S9" s="9">
        <v>0</v>
      </c>
      <c r="T9" s="9">
        <v>40638.019999999997</v>
      </c>
      <c r="U9" s="9">
        <v>0</v>
      </c>
      <c r="V9" s="9">
        <v>40638.01</v>
      </c>
      <c r="W9" s="9">
        <v>0</v>
      </c>
      <c r="X9" s="9">
        <v>49573.33</v>
      </c>
      <c r="Y9" s="9">
        <v>0</v>
      </c>
      <c r="Z9" s="9">
        <v>45105.67</v>
      </c>
      <c r="AA9" s="9">
        <v>0</v>
      </c>
      <c r="AB9" s="9">
        <v>45105.68</v>
      </c>
      <c r="AC9" s="9">
        <v>0</v>
      </c>
      <c r="AD9" s="9">
        <v>45105.68</v>
      </c>
      <c r="AE9" s="9">
        <v>0</v>
      </c>
      <c r="AF9" s="1">
        <f>SUM(H9:AE9)</f>
        <v>509781.94</v>
      </c>
    </row>
    <row r="10" spans="1:32">
      <c r="A10" s="1"/>
      <c r="B10" s="48" t="s">
        <v>17</v>
      </c>
      <c r="C10" s="49"/>
      <c r="D10" s="49"/>
      <c r="E10" s="49"/>
      <c r="F10" s="50"/>
      <c r="G10" s="15"/>
      <c r="H10" s="9">
        <v>35152.160000000003</v>
      </c>
      <c r="I10" s="9">
        <v>0</v>
      </c>
      <c r="J10" s="9">
        <v>41780.879999999997</v>
      </c>
      <c r="K10" s="9">
        <v>0.01</v>
      </c>
      <c r="L10" s="9">
        <v>39546.31</v>
      </c>
      <c r="M10" s="9">
        <v>0</v>
      </c>
      <c r="N10" s="9">
        <v>33424.29</v>
      </c>
      <c r="O10" s="9">
        <v>0.01</v>
      </c>
      <c r="P10" s="9">
        <v>51924.97</v>
      </c>
      <c r="Q10" s="9">
        <v>0</v>
      </c>
      <c r="R10" s="9">
        <v>41415.370000000003</v>
      </c>
      <c r="S10" s="9">
        <v>0</v>
      </c>
      <c r="T10" s="9">
        <v>39404.74</v>
      </c>
      <c r="U10" s="9">
        <v>0</v>
      </c>
      <c r="V10" s="9">
        <v>33304.839999999997</v>
      </c>
      <c r="W10" s="9">
        <v>0</v>
      </c>
      <c r="X10" s="9">
        <v>46383.61</v>
      </c>
      <c r="Y10" s="9">
        <v>0</v>
      </c>
      <c r="Z10" s="9">
        <f>4467.65+47733.31</f>
        <v>52200.959999999999</v>
      </c>
      <c r="AA10" s="9">
        <v>0</v>
      </c>
      <c r="AB10" s="9">
        <v>40478.949999999997</v>
      </c>
      <c r="AC10" s="9">
        <v>0</v>
      </c>
      <c r="AD10" s="9">
        <v>55313.599999999999</v>
      </c>
      <c r="AE10" s="9">
        <v>0</v>
      </c>
      <c r="AF10" s="1">
        <f>SUM(H10:AE10)</f>
        <v>510330.69999999995</v>
      </c>
    </row>
    <row r="11" spans="1:32">
      <c r="A11" s="1"/>
      <c r="B11" s="48" t="s">
        <v>18</v>
      </c>
      <c r="C11" s="49"/>
      <c r="D11" s="49"/>
      <c r="E11" s="49"/>
      <c r="F11" s="50"/>
      <c r="G11" s="15"/>
      <c r="H11" s="9">
        <f>H8+H9-H10</f>
        <v>61679.11</v>
      </c>
      <c r="I11" s="9">
        <f t="shared" ref="I11:AE11" si="1">I8+I9-I10</f>
        <v>2667.44</v>
      </c>
      <c r="J11" s="9">
        <f t="shared" si="1"/>
        <v>60502.43</v>
      </c>
      <c r="K11" s="9">
        <f t="shared" si="1"/>
        <v>2667.43</v>
      </c>
      <c r="L11" s="9">
        <f t="shared" si="1"/>
        <v>61560.33</v>
      </c>
      <c r="M11" s="9">
        <f t="shared" si="1"/>
        <v>2667.43</v>
      </c>
      <c r="N11" s="9">
        <f t="shared" si="1"/>
        <v>68740.239999999991</v>
      </c>
      <c r="O11" s="9">
        <f t="shared" si="1"/>
        <v>2667.4199999999996</v>
      </c>
      <c r="P11" s="9">
        <f t="shared" si="1"/>
        <v>57419.469999999987</v>
      </c>
      <c r="Q11" s="9">
        <f t="shared" si="1"/>
        <v>2667.4199999999996</v>
      </c>
      <c r="R11" s="9">
        <f t="shared" si="1"/>
        <v>56608.299999999981</v>
      </c>
      <c r="S11" s="9">
        <f t="shared" si="1"/>
        <v>2667.4199999999996</v>
      </c>
      <c r="T11" s="9">
        <f t="shared" si="1"/>
        <v>57841.57999999998</v>
      </c>
      <c r="U11" s="9">
        <f t="shared" si="1"/>
        <v>2667.4199999999996</v>
      </c>
      <c r="V11" s="9">
        <f t="shared" si="1"/>
        <v>65174.749999999985</v>
      </c>
      <c r="W11" s="9">
        <f t="shared" si="1"/>
        <v>2667.4199999999996</v>
      </c>
      <c r="X11" s="9">
        <f t="shared" si="1"/>
        <v>68364.469999999987</v>
      </c>
      <c r="Y11" s="9">
        <f t="shared" si="1"/>
        <v>2667.4199999999996</v>
      </c>
      <c r="Z11" s="9">
        <f t="shared" si="1"/>
        <v>61269.179999999986</v>
      </c>
      <c r="AA11" s="9">
        <f t="shared" si="1"/>
        <v>2667.4199999999996</v>
      </c>
      <c r="AB11" s="9">
        <f t="shared" si="1"/>
        <v>65895.909999999989</v>
      </c>
      <c r="AC11" s="9">
        <f t="shared" si="1"/>
        <v>2667.4199999999996</v>
      </c>
      <c r="AD11" s="9">
        <f t="shared" si="1"/>
        <v>55687.99</v>
      </c>
      <c r="AE11" s="9">
        <f t="shared" si="1"/>
        <v>2667.4199999999996</v>
      </c>
      <c r="AF11" s="1">
        <f>SUM(H11:AD11)</f>
        <v>770085.41999999993</v>
      </c>
    </row>
    <row r="12" spans="1:32">
      <c r="A12" s="1"/>
      <c r="B12" s="48"/>
      <c r="C12" s="49"/>
      <c r="D12" s="49"/>
      <c r="E12" s="49"/>
      <c r="F12" s="50"/>
      <c r="G12" s="14"/>
      <c r="H12" s="27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28"/>
      <c r="AF12" s="1"/>
    </row>
    <row r="13" spans="1:32">
      <c r="A13" s="1"/>
      <c r="B13" s="42" t="s">
        <v>19</v>
      </c>
      <c r="C13" s="43"/>
      <c r="D13" s="43"/>
      <c r="E13" s="43"/>
      <c r="F13" s="44"/>
      <c r="G13" s="16"/>
      <c r="H13" s="27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28"/>
      <c r="AF13" s="1"/>
    </row>
    <row r="14" spans="1:32">
      <c r="A14" s="1">
        <v>2</v>
      </c>
      <c r="B14" s="45" t="s">
        <v>28</v>
      </c>
      <c r="C14" s="46"/>
      <c r="D14" s="46"/>
      <c r="E14" s="46"/>
      <c r="F14" s="47"/>
      <c r="G14" s="18"/>
      <c r="H14" s="27">
        <f>SUM(H15:I36)</f>
        <v>16273.86</v>
      </c>
      <c r="I14" s="28"/>
      <c r="J14" s="27">
        <f t="shared" ref="J14" si="2">SUM(J15:K36)</f>
        <v>279844.09999999998</v>
      </c>
      <c r="K14" s="28"/>
      <c r="L14" s="27">
        <f t="shared" ref="L14" si="3">SUM(L15:M36)</f>
        <v>2613.46</v>
      </c>
      <c r="M14" s="28"/>
      <c r="N14" s="27">
        <f t="shared" ref="N14" si="4">SUM(N15:O36)</f>
        <v>922.2</v>
      </c>
      <c r="O14" s="28"/>
      <c r="P14" s="27">
        <f t="shared" ref="P14" si="5">SUM(P15:Q36)</f>
        <v>460.89</v>
      </c>
      <c r="Q14" s="28"/>
      <c r="R14" s="27">
        <f t="shared" ref="R14" si="6">SUM(R15:S36)</f>
        <v>0</v>
      </c>
      <c r="S14" s="28"/>
      <c r="T14" s="27">
        <f t="shared" ref="T14" si="7">SUM(T15:U36)</f>
        <v>612.45000000000005</v>
      </c>
      <c r="U14" s="28"/>
      <c r="V14" s="27">
        <f t="shared" ref="V14" si="8">SUM(V15:W36)</f>
        <v>6471.33</v>
      </c>
      <c r="W14" s="28"/>
      <c r="X14" s="27">
        <f t="shared" ref="X14" si="9">SUM(X15:Y36)</f>
        <v>6248.88</v>
      </c>
      <c r="Y14" s="28"/>
      <c r="Z14" s="27">
        <f t="shared" ref="Z14" si="10">SUM(Z15:AA36)</f>
        <v>0</v>
      </c>
      <c r="AA14" s="28"/>
      <c r="AB14" s="27">
        <f t="shared" ref="AB14" si="11">SUM(AB15:AC36)</f>
        <v>701</v>
      </c>
      <c r="AC14" s="28"/>
      <c r="AD14" s="27">
        <f t="shared" ref="AD14" si="12">SUM(AD15:AE36)</f>
        <v>3685.15</v>
      </c>
      <c r="AE14" s="28"/>
      <c r="AF14" s="1">
        <f>SUM(H14:AD14)</f>
        <v>317833.32000000007</v>
      </c>
    </row>
    <row r="15" spans="1:32" ht="27.75" customHeight="1">
      <c r="A15" s="1"/>
      <c r="B15" s="32" t="s">
        <v>39</v>
      </c>
      <c r="C15" s="33"/>
      <c r="D15" s="33"/>
      <c r="E15" s="33"/>
      <c r="F15" s="33"/>
      <c r="G15" s="34"/>
      <c r="H15" s="27">
        <v>16273.86</v>
      </c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1"/>
    </row>
    <row r="16" spans="1:32" ht="29.25" customHeight="1">
      <c r="A16" s="1"/>
      <c r="B16" s="32" t="s">
        <v>40</v>
      </c>
      <c r="C16" s="33"/>
      <c r="D16" s="33"/>
      <c r="E16" s="33"/>
      <c r="F16" s="33"/>
      <c r="G16" s="34"/>
      <c r="H16" s="27"/>
      <c r="I16" s="28"/>
      <c r="J16" s="27">
        <v>5788.84</v>
      </c>
      <c r="K16" s="28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7"/>
      <c r="AA16" s="28"/>
      <c r="AB16" s="27"/>
      <c r="AC16" s="28"/>
      <c r="AD16" s="27"/>
      <c r="AE16" s="28"/>
      <c r="AF16" s="1"/>
    </row>
    <row r="17" spans="1:32" ht="29.25" customHeight="1">
      <c r="A17" s="1"/>
      <c r="B17" s="29" t="s">
        <v>41</v>
      </c>
      <c r="C17" s="30"/>
      <c r="D17" s="30"/>
      <c r="E17" s="30"/>
      <c r="F17" s="30"/>
      <c r="G17" s="31"/>
      <c r="H17" s="27"/>
      <c r="I17" s="41"/>
      <c r="J17" s="27">
        <v>363</v>
      </c>
      <c r="K17" s="41"/>
      <c r="L17" s="27"/>
      <c r="M17" s="41"/>
      <c r="N17" s="27"/>
      <c r="O17" s="41"/>
      <c r="P17" s="27"/>
      <c r="Q17" s="41"/>
      <c r="R17" s="27"/>
      <c r="S17" s="41"/>
      <c r="T17" s="27"/>
      <c r="U17" s="41"/>
      <c r="V17" s="27"/>
      <c r="W17" s="41"/>
      <c r="X17" s="27"/>
      <c r="Y17" s="41"/>
      <c r="Z17" s="27"/>
      <c r="AA17" s="41"/>
      <c r="AB17" s="27"/>
      <c r="AC17" s="41"/>
      <c r="AD17" s="27"/>
      <c r="AE17" s="41"/>
      <c r="AF17" s="1"/>
    </row>
    <row r="18" spans="1:32" ht="29.25" customHeight="1">
      <c r="A18" s="1"/>
      <c r="B18" s="29" t="s">
        <v>44</v>
      </c>
      <c r="C18" s="30"/>
      <c r="D18" s="30"/>
      <c r="E18" s="30"/>
      <c r="F18" s="30"/>
      <c r="G18" s="31"/>
      <c r="H18" s="27"/>
      <c r="I18" s="28"/>
      <c r="J18" s="27">
        <v>2925.3</v>
      </c>
      <c r="K18" s="28"/>
      <c r="L18" s="27"/>
      <c r="M18" s="28"/>
      <c r="N18" s="27"/>
      <c r="O18" s="28"/>
      <c r="P18" s="27"/>
      <c r="Q18" s="28"/>
      <c r="R18" s="27"/>
      <c r="S18" s="28"/>
      <c r="T18" s="27"/>
      <c r="U18" s="28"/>
      <c r="V18" s="27"/>
      <c r="W18" s="28"/>
      <c r="X18" s="27"/>
      <c r="Y18" s="28"/>
      <c r="Z18" s="27"/>
      <c r="AA18" s="28"/>
      <c r="AB18" s="27"/>
      <c r="AC18" s="28"/>
      <c r="AD18" s="27"/>
      <c r="AE18" s="28"/>
      <c r="AF18" s="1"/>
    </row>
    <row r="19" spans="1:32" ht="29.25" customHeight="1">
      <c r="A19" s="1"/>
      <c r="B19" s="29" t="s">
        <v>43</v>
      </c>
      <c r="C19" s="30"/>
      <c r="D19" s="30"/>
      <c r="E19" s="30"/>
      <c r="F19" s="30"/>
      <c r="G19" s="31"/>
      <c r="H19" s="38"/>
      <c r="I19" s="38"/>
      <c r="J19" s="38">
        <v>93465.84</v>
      </c>
      <c r="K19" s="38"/>
      <c r="L19" s="39"/>
      <c r="M19" s="40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1"/>
    </row>
    <row r="20" spans="1:32" ht="45" customHeight="1">
      <c r="A20" s="1"/>
      <c r="B20" s="29" t="s">
        <v>45</v>
      </c>
      <c r="C20" s="30"/>
      <c r="D20" s="30"/>
      <c r="E20" s="30"/>
      <c r="F20" s="30"/>
      <c r="G20" s="31"/>
      <c r="H20" s="27"/>
      <c r="I20" s="28"/>
      <c r="J20" s="27">
        <v>29071.46</v>
      </c>
      <c r="K20" s="28"/>
      <c r="L20" s="27"/>
      <c r="M20" s="28"/>
      <c r="N20" s="27"/>
      <c r="O20" s="28"/>
      <c r="P20" s="27"/>
      <c r="Q20" s="28"/>
      <c r="R20" s="27"/>
      <c r="S20" s="28"/>
      <c r="T20" s="27"/>
      <c r="U20" s="28"/>
      <c r="V20" s="27"/>
      <c r="W20" s="28"/>
      <c r="X20" s="27"/>
      <c r="Y20" s="28"/>
      <c r="Z20" s="27"/>
      <c r="AA20" s="28"/>
      <c r="AB20" s="27"/>
      <c r="AC20" s="28"/>
      <c r="AD20" s="27"/>
      <c r="AE20" s="28"/>
      <c r="AF20" s="1"/>
    </row>
    <row r="21" spans="1:32" ht="29.25" customHeight="1">
      <c r="A21" s="1"/>
      <c r="B21" s="29" t="s">
        <v>46</v>
      </c>
      <c r="C21" s="30"/>
      <c r="D21" s="30"/>
      <c r="E21" s="30"/>
      <c r="F21" s="30"/>
      <c r="G21" s="31"/>
      <c r="H21" s="27"/>
      <c r="I21" s="28"/>
      <c r="J21" s="27">
        <v>148229.66</v>
      </c>
      <c r="K21" s="28"/>
      <c r="L21" s="27"/>
      <c r="M21" s="28"/>
      <c r="N21" s="27"/>
      <c r="O21" s="28"/>
      <c r="P21" s="27"/>
      <c r="Q21" s="28"/>
      <c r="R21" s="27"/>
      <c r="S21" s="28"/>
      <c r="T21" s="27"/>
      <c r="U21" s="28"/>
      <c r="V21" s="27"/>
      <c r="W21" s="28"/>
      <c r="X21" s="27"/>
      <c r="Y21" s="28"/>
      <c r="Z21" s="27"/>
      <c r="AA21" s="28"/>
      <c r="AB21" s="27"/>
      <c r="AC21" s="28"/>
      <c r="AD21" s="27"/>
      <c r="AE21" s="28"/>
      <c r="AF21" s="1"/>
    </row>
    <row r="22" spans="1:32" ht="29.25" customHeight="1">
      <c r="A22" s="1"/>
      <c r="B22" s="29" t="s">
        <v>42</v>
      </c>
      <c r="C22" s="30"/>
      <c r="D22" s="30"/>
      <c r="E22" s="30"/>
      <c r="F22" s="30"/>
      <c r="G22" s="31"/>
      <c r="H22" s="27"/>
      <c r="I22" s="41"/>
      <c r="J22" s="27"/>
      <c r="K22" s="41"/>
      <c r="L22" s="27">
        <v>2613.46</v>
      </c>
      <c r="M22" s="41"/>
      <c r="N22" s="27"/>
      <c r="O22" s="41"/>
      <c r="P22" s="27"/>
      <c r="Q22" s="41"/>
      <c r="R22" s="27"/>
      <c r="S22" s="41"/>
      <c r="T22" s="27"/>
      <c r="U22" s="41"/>
      <c r="V22" s="27"/>
      <c r="W22" s="41"/>
      <c r="X22" s="27"/>
      <c r="Y22" s="41"/>
      <c r="Z22" s="27"/>
      <c r="AA22" s="41"/>
      <c r="AB22" s="27"/>
      <c r="AC22" s="41"/>
      <c r="AD22" s="27"/>
      <c r="AE22" s="41"/>
      <c r="AF22" s="1"/>
    </row>
    <row r="23" spans="1:32" ht="29.25" customHeight="1">
      <c r="A23" s="1"/>
      <c r="B23" s="29" t="s">
        <v>47</v>
      </c>
      <c r="C23" s="30"/>
      <c r="D23" s="30"/>
      <c r="E23" s="30"/>
      <c r="F23" s="30"/>
      <c r="G23" s="31"/>
      <c r="H23" s="27"/>
      <c r="I23" s="28"/>
      <c r="J23" s="27"/>
      <c r="K23" s="28"/>
      <c r="L23" s="27"/>
      <c r="M23" s="28"/>
      <c r="N23" s="27">
        <v>590.20000000000005</v>
      </c>
      <c r="O23" s="28"/>
      <c r="P23" s="27"/>
      <c r="Q23" s="28"/>
      <c r="R23" s="27"/>
      <c r="S23" s="28"/>
      <c r="T23" s="27"/>
      <c r="U23" s="28"/>
      <c r="V23" s="27"/>
      <c r="W23" s="28"/>
      <c r="X23" s="27"/>
      <c r="Y23" s="28"/>
      <c r="Z23" s="27"/>
      <c r="AA23" s="28"/>
      <c r="AB23" s="27"/>
      <c r="AC23" s="28"/>
      <c r="AD23" s="27"/>
      <c r="AE23" s="28"/>
      <c r="AF23" s="1"/>
    </row>
    <row r="24" spans="1:32" ht="29.25" customHeight="1">
      <c r="A24" s="1"/>
      <c r="B24" s="29" t="s">
        <v>48</v>
      </c>
      <c r="C24" s="30"/>
      <c r="D24" s="30"/>
      <c r="E24" s="30"/>
      <c r="F24" s="30"/>
      <c r="G24" s="31"/>
      <c r="H24" s="27"/>
      <c r="I24" s="28"/>
      <c r="J24" s="27"/>
      <c r="K24" s="28"/>
      <c r="L24" s="27"/>
      <c r="M24" s="28"/>
      <c r="N24" s="27">
        <v>332</v>
      </c>
      <c r="O24" s="28"/>
      <c r="P24" s="27"/>
      <c r="Q24" s="28"/>
      <c r="R24" s="27"/>
      <c r="S24" s="28"/>
      <c r="T24" s="27"/>
      <c r="U24" s="28"/>
      <c r="V24" s="27"/>
      <c r="W24" s="28"/>
      <c r="X24" s="27"/>
      <c r="Y24" s="28"/>
      <c r="Z24" s="27"/>
      <c r="AA24" s="28"/>
      <c r="AB24" s="27"/>
      <c r="AC24" s="28"/>
      <c r="AD24" s="27"/>
      <c r="AE24" s="28"/>
      <c r="AF24" s="1"/>
    </row>
    <row r="25" spans="1:32" ht="29.25" customHeight="1">
      <c r="A25" s="1"/>
      <c r="B25" s="29" t="s">
        <v>49</v>
      </c>
      <c r="C25" s="30"/>
      <c r="D25" s="30"/>
      <c r="E25" s="30"/>
      <c r="F25" s="30"/>
      <c r="G25" s="31"/>
      <c r="H25" s="27"/>
      <c r="I25" s="28"/>
      <c r="J25" s="27"/>
      <c r="K25" s="28"/>
      <c r="L25" s="27"/>
      <c r="M25" s="28"/>
      <c r="N25" s="27"/>
      <c r="O25" s="28"/>
      <c r="P25" s="27">
        <v>460.89</v>
      </c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1"/>
    </row>
    <row r="26" spans="1:32" ht="29.25" customHeight="1">
      <c r="A26" s="1"/>
      <c r="B26" s="29" t="s">
        <v>50</v>
      </c>
      <c r="C26" s="30"/>
      <c r="D26" s="30"/>
      <c r="E26" s="30"/>
      <c r="F26" s="30"/>
      <c r="G26" s="31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>
        <v>612.45000000000005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1"/>
    </row>
    <row r="27" spans="1:32" ht="29.25" customHeight="1">
      <c r="A27" s="1"/>
      <c r="B27" s="29" t="s">
        <v>51</v>
      </c>
      <c r="C27" s="30"/>
      <c r="D27" s="30"/>
      <c r="E27" s="30"/>
      <c r="F27" s="30"/>
      <c r="G27" s="31"/>
      <c r="H27" s="27"/>
      <c r="I27" s="28"/>
      <c r="J27" s="27"/>
      <c r="K27" s="28"/>
      <c r="L27" s="27"/>
      <c r="M27" s="28"/>
      <c r="N27" s="27"/>
      <c r="O27" s="28"/>
      <c r="P27" s="27"/>
      <c r="Q27" s="28"/>
      <c r="R27" s="27"/>
      <c r="S27" s="28"/>
      <c r="T27" s="27"/>
      <c r="U27" s="28"/>
      <c r="V27" s="27">
        <v>3448.54</v>
      </c>
      <c r="W27" s="28"/>
      <c r="X27" s="27"/>
      <c r="Y27" s="28"/>
      <c r="Z27" s="27"/>
      <c r="AA27" s="28"/>
      <c r="AB27" s="27"/>
      <c r="AC27" s="28"/>
      <c r="AD27" s="27"/>
      <c r="AE27" s="28"/>
      <c r="AF27" s="1"/>
    </row>
    <row r="28" spans="1:32" ht="29.25" customHeight="1">
      <c r="A28" s="1"/>
      <c r="B28" s="29" t="s">
        <v>52</v>
      </c>
      <c r="C28" s="30"/>
      <c r="D28" s="30"/>
      <c r="E28" s="30"/>
      <c r="F28" s="30"/>
      <c r="G28" s="31"/>
      <c r="H28" s="27"/>
      <c r="I28" s="28"/>
      <c r="J28" s="27"/>
      <c r="K28" s="28"/>
      <c r="L28" s="27"/>
      <c r="M28" s="28"/>
      <c r="N28" s="27"/>
      <c r="O28" s="28"/>
      <c r="P28" s="27"/>
      <c r="Q28" s="28"/>
      <c r="R28" s="27"/>
      <c r="S28" s="28"/>
      <c r="T28" s="27"/>
      <c r="U28" s="28"/>
      <c r="V28" s="27">
        <v>2406.89</v>
      </c>
      <c r="W28" s="28"/>
      <c r="X28" s="27"/>
      <c r="Y28" s="28"/>
      <c r="Z28" s="27"/>
      <c r="AA28" s="28"/>
      <c r="AB28" s="27"/>
      <c r="AC28" s="28"/>
      <c r="AD28" s="27"/>
      <c r="AE28" s="28"/>
      <c r="AF28" s="1"/>
    </row>
    <row r="29" spans="1:32" ht="29.25" customHeight="1">
      <c r="A29" s="1"/>
      <c r="B29" s="29" t="s">
        <v>53</v>
      </c>
      <c r="C29" s="30"/>
      <c r="D29" s="30"/>
      <c r="E29" s="30"/>
      <c r="F29" s="30"/>
      <c r="G29" s="31"/>
      <c r="H29" s="27"/>
      <c r="I29" s="28"/>
      <c r="J29" s="27"/>
      <c r="K29" s="28"/>
      <c r="L29" s="27"/>
      <c r="M29" s="28"/>
      <c r="N29" s="27"/>
      <c r="O29" s="28"/>
      <c r="P29" s="27"/>
      <c r="Q29" s="28"/>
      <c r="R29" s="27"/>
      <c r="S29" s="28"/>
      <c r="T29" s="27"/>
      <c r="U29" s="28"/>
      <c r="V29" s="27">
        <v>501.2</v>
      </c>
      <c r="W29" s="28"/>
      <c r="X29" s="27"/>
      <c r="Y29" s="28"/>
      <c r="Z29" s="27"/>
      <c r="AA29" s="28"/>
      <c r="AB29" s="27"/>
      <c r="AC29" s="28"/>
      <c r="AD29" s="27"/>
      <c r="AE29" s="28"/>
      <c r="AF29" s="1"/>
    </row>
    <row r="30" spans="1:32" ht="29.25" customHeight="1">
      <c r="A30" s="1"/>
      <c r="B30" s="29" t="s">
        <v>54</v>
      </c>
      <c r="C30" s="30"/>
      <c r="D30" s="30"/>
      <c r="E30" s="30"/>
      <c r="F30" s="30"/>
      <c r="G30" s="31"/>
      <c r="H30" s="27"/>
      <c r="I30" s="28"/>
      <c r="J30" s="27"/>
      <c r="K30" s="28"/>
      <c r="L30" s="27"/>
      <c r="M30" s="28"/>
      <c r="N30" s="27"/>
      <c r="O30" s="28"/>
      <c r="P30" s="27"/>
      <c r="Q30" s="28"/>
      <c r="R30" s="27"/>
      <c r="S30" s="28"/>
      <c r="T30" s="27"/>
      <c r="U30" s="28"/>
      <c r="V30" s="27">
        <v>114.7</v>
      </c>
      <c r="W30" s="28"/>
      <c r="X30" s="27"/>
      <c r="Y30" s="28"/>
      <c r="Z30" s="27"/>
      <c r="AA30" s="28"/>
      <c r="AB30" s="27"/>
      <c r="AC30" s="28"/>
      <c r="AD30" s="27"/>
      <c r="AE30" s="28"/>
      <c r="AF30" s="1"/>
    </row>
    <row r="31" spans="1:32" ht="48" customHeight="1">
      <c r="A31" s="1"/>
      <c r="B31" s="29" t="s">
        <v>56</v>
      </c>
      <c r="C31" s="30"/>
      <c r="D31" s="30"/>
      <c r="E31" s="30"/>
      <c r="F31" s="30"/>
      <c r="G31" s="31"/>
      <c r="H31" s="27"/>
      <c r="I31" s="28"/>
      <c r="J31" s="27"/>
      <c r="K31" s="28"/>
      <c r="L31" s="27"/>
      <c r="M31" s="28"/>
      <c r="N31" s="27"/>
      <c r="O31" s="28"/>
      <c r="P31" s="27"/>
      <c r="Q31" s="28"/>
      <c r="R31" s="27"/>
      <c r="S31" s="28"/>
      <c r="T31" s="27"/>
      <c r="U31" s="28"/>
      <c r="V31" s="27"/>
      <c r="W31" s="28"/>
      <c r="X31" s="27">
        <v>4350</v>
      </c>
      <c r="Y31" s="28"/>
      <c r="Z31" s="27"/>
      <c r="AA31" s="28"/>
      <c r="AB31" s="27"/>
      <c r="AC31" s="28"/>
      <c r="AD31" s="27"/>
      <c r="AE31" s="28"/>
      <c r="AF31" s="1"/>
    </row>
    <row r="32" spans="1:32" ht="29.25" customHeight="1">
      <c r="A32" s="1"/>
      <c r="B32" s="29" t="s">
        <v>57</v>
      </c>
      <c r="C32" s="30"/>
      <c r="D32" s="30"/>
      <c r="E32" s="30"/>
      <c r="F32" s="30"/>
      <c r="G32" s="31"/>
      <c r="H32" s="27"/>
      <c r="I32" s="28"/>
      <c r="J32" s="27"/>
      <c r="K32" s="28"/>
      <c r="L32" s="27"/>
      <c r="M32" s="28"/>
      <c r="N32" s="27"/>
      <c r="O32" s="28"/>
      <c r="P32" s="27"/>
      <c r="Q32" s="28"/>
      <c r="R32" s="27"/>
      <c r="S32" s="28"/>
      <c r="T32" s="27"/>
      <c r="U32" s="28"/>
      <c r="V32" s="27"/>
      <c r="W32" s="28"/>
      <c r="X32" s="27">
        <v>1370.88</v>
      </c>
      <c r="Y32" s="28"/>
      <c r="Z32" s="27"/>
      <c r="AA32" s="28"/>
      <c r="AB32" s="27"/>
      <c r="AC32" s="28"/>
      <c r="AD32" s="27"/>
      <c r="AE32" s="28"/>
      <c r="AF32" s="1"/>
    </row>
    <row r="33" spans="1:32" ht="29.25" customHeight="1">
      <c r="A33" s="1"/>
      <c r="B33" s="29" t="s">
        <v>58</v>
      </c>
      <c r="C33" s="30"/>
      <c r="D33" s="30"/>
      <c r="E33" s="30"/>
      <c r="F33" s="30"/>
      <c r="G33" s="31"/>
      <c r="H33" s="27"/>
      <c r="I33" s="28"/>
      <c r="J33" s="27"/>
      <c r="K33" s="28"/>
      <c r="L33" s="27"/>
      <c r="M33" s="28"/>
      <c r="N33" s="27"/>
      <c r="O33" s="28"/>
      <c r="P33" s="27"/>
      <c r="Q33" s="28"/>
      <c r="R33" s="27"/>
      <c r="S33" s="28"/>
      <c r="T33" s="27"/>
      <c r="U33" s="28"/>
      <c r="V33" s="27"/>
      <c r="W33" s="28"/>
      <c r="X33" s="27">
        <v>528</v>
      </c>
      <c r="Y33" s="28"/>
      <c r="Z33" s="27"/>
      <c r="AA33" s="28"/>
      <c r="AB33" s="27"/>
      <c r="AC33" s="28"/>
      <c r="AD33" s="27"/>
      <c r="AE33" s="28"/>
      <c r="AF33" s="1"/>
    </row>
    <row r="34" spans="1:32" ht="29.25" customHeight="1">
      <c r="A34" s="1"/>
      <c r="B34" s="29" t="s">
        <v>63</v>
      </c>
      <c r="C34" s="30"/>
      <c r="D34" s="30"/>
      <c r="E34" s="30"/>
      <c r="F34" s="30"/>
      <c r="G34" s="31"/>
      <c r="H34" s="27"/>
      <c r="I34" s="28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7"/>
      <c r="W34" s="28"/>
      <c r="X34" s="27"/>
      <c r="Y34" s="28"/>
      <c r="Z34" s="27"/>
      <c r="AA34" s="28"/>
      <c r="AB34" s="27">
        <v>701</v>
      </c>
      <c r="AC34" s="28"/>
      <c r="AD34" s="27"/>
      <c r="AE34" s="28"/>
      <c r="AF34" s="1"/>
    </row>
    <row r="35" spans="1:32" ht="29.25" customHeight="1">
      <c r="A35" s="1"/>
      <c r="B35" s="29" t="s">
        <v>64</v>
      </c>
      <c r="C35" s="30"/>
      <c r="D35" s="30"/>
      <c r="E35" s="30"/>
      <c r="F35" s="30"/>
      <c r="G35" s="31"/>
      <c r="H35" s="27"/>
      <c r="I35" s="28"/>
      <c r="J35" s="27"/>
      <c r="K35" s="28"/>
      <c r="L35" s="27"/>
      <c r="M35" s="28"/>
      <c r="N35" s="27"/>
      <c r="O35" s="28"/>
      <c r="P35" s="27"/>
      <c r="Q35" s="28"/>
      <c r="R35" s="27"/>
      <c r="S35" s="28"/>
      <c r="T35" s="27"/>
      <c r="U35" s="28"/>
      <c r="V35" s="27"/>
      <c r="W35" s="28"/>
      <c r="X35" s="27"/>
      <c r="Y35" s="28"/>
      <c r="Z35" s="27"/>
      <c r="AA35" s="28"/>
      <c r="AB35" s="27"/>
      <c r="AC35" s="28"/>
      <c r="AD35" s="27">
        <v>3685.15</v>
      </c>
      <c r="AE35" s="28"/>
      <c r="AF35" s="1"/>
    </row>
    <row r="36" spans="1:32" ht="29.25" customHeight="1">
      <c r="A36" s="1"/>
      <c r="B36" s="29"/>
      <c r="C36" s="30"/>
      <c r="D36" s="30"/>
      <c r="E36" s="30"/>
      <c r="F36" s="30"/>
      <c r="G36" s="31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1"/>
    </row>
    <row r="37" spans="1:32">
      <c r="A37" s="1"/>
      <c r="B37" s="45"/>
      <c r="C37" s="46"/>
      <c r="D37" s="46"/>
      <c r="E37" s="46"/>
      <c r="F37" s="47"/>
      <c r="G37" s="18"/>
      <c r="H37" s="27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28"/>
      <c r="AF37" s="1"/>
    </row>
    <row r="38" spans="1:32">
      <c r="A38" s="1">
        <v>3</v>
      </c>
      <c r="B38" s="45" t="s">
        <v>27</v>
      </c>
      <c r="C38" s="46"/>
      <c r="D38" s="46"/>
      <c r="E38" s="46"/>
      <c r="F38" s="47"/>
      <c r="G38" s="18"/>
      <c r="H38" s="27">
        <f>SUM(H39:I48)</f>
        <v>25289.642</v>
      </c>
      <c r="I38" s="28"/>
      <c r="J38" s="27">
        <f t="shared" ref="J38" si="13">SUM(J39:K48)</f>
        <v>25295.660000000003</v>
      </c>
      <c r="K38" s="28"/>
      <c r="L38" s="27">
        <f t="shared" ref="L38" si="14">SUM(L39:M48)</f>
        <v>25295.660000000003</v>
      </c>
      <c r="M38" s="28"/>
      <c r="N38" s="27">
        <f t="shared" ref="N38" si="15">SUM(N39:O48)</f>
        <v>25295.660000000003</v>
      </c>
      <c r="O38" s="28"/>
      <c r="P38" s="27">
        <f t="shared" ref="P38" si="16">SUM(P39:Q48)</f>
        <v>25295.660000000003</v>
      </c>
      <c r="Q38" s="28"/>
      <c r="R38" s="27">
        <f t="shared" ref="R38" si="17">SUM(R39:S48)</f>
        <v>25295.660000000003</v>
      </c>
      <c r="S38" s="28"/>
      <c r="T38" s="27">
        <f t="shared" ref="T38" si="18">SUM(T39:U48)</f>
        <v>25316.723000000002</v>
      </c>
      <c r="U38" s="28"/>
      <c r="V38" s="27">
        <f t="shared" ref="V38" si="19">SUM(V39:W48)</f>
        <v>25316.723000000002</v>
      </c>
      <c r="W38" s="28"/>
      <c r="X38" s="27">
        <f t="shared" ref="X38" si="20">SUM(X39:Y48)</f>
        <v>30339.682000000004</v>
      </c>
      <c r="Y38" s="28"/>
      <c r="Z38" s="27">
        <f t="shared" ref="Z38" si="21">SUM(Z39:AA48)</f>
        <v>30339.682000000004</v>
      </c>
      <c r="AA38" s="28"/>
      <c r="AB38" s="27">
        <f t="shared" ref="AB38" si="22">SUM(AB39:AC48)</f>
        <v>30339.682000000004</v>
      </c>
      <c r="AC38" s="28"/>
      <c r="AD38" s="27">
        <f t="shared" ref="AD38" si="23">SUM(AD39:AE48)</f>
        <v>30339.682000000004</v>
      </c>
      <c r="AE38" s="28"/>
      <c r="AF38" s="1">
        <f t="shared" ref="AF38:AF49" si="24">SUM(H38:AD38)</f>
        <v>323760.1160000001</v>
      </c>
    </row>
    <row r="39" spans="1:32">
      <c r="A39" s="1"/>
      <c r="B39" s="36" t="s">
        <v>20</v>
      </c>
      <c r="C39" s="36"/>
      <c r="D39" s="36"/>
      <c r="E39" s="36"/>
      <c r="F39" s="3">
        <v>1.56</v>
      </c>
      <c r="G39" s="13">
        <v>1.81</v>
      </c>
      <c r="H39" s="27">
        <f t="shared" ref="H39:H44" si="25">F39*2521.4</f>
        <v>3933.3840000000005</v>
      </c>
      <c r="I39" s="28"/>
      <c r="J39" s="27">
        <f t="shared" ref="J39:J44" si="26">F39*2522</f>
        <v>3934.32</v>
      </c>
      <c r="K39" s="28"/>
      <c r="L39" s="27">
        <f t="shared" ref="L39:L44" si="27">F39*2522</f>
        <v>3934.32</v>
      </c>
      <c r="M39" s="28"/>
      <c r="N39" s="27">
        <f t="shared" ref="N39:N44" si="28">F39*2522</f>
        <v>3934.32</v>
      </c>
      <c r="O39" s="28"/>
      <c r="P39" s="27">
        <f t="shared" ref="P39:P44" si="29">F39*2522</f>
        <v>3934.32</v>
      </c>
      <c r="Q39" s="28"/>
      <c r="R39" s="27">
        <f t="shared" ref="R39:R44" si="30">F39*2522</f>
        <v>3934.32</v>
      </c>
      <c r="S39" s="28"/>
      <c r="T39" s="27">
        <f>F39*Q4</f>
        <v>3937.596</v>
      </c>
      <c r="U39" s="28"/>
      <c r="V39" s="27">
        <f>F39*Q4</f>
        <v>3937.596</v>
      </c>
      <c r="W39" s="28"/>
      <c r="X39" s="27">
        <f>G39*Q4</f>
        <v>4568.6210000000001</v>
      </c>
      <c r="Y39" s="28"/>
      <c r="Z39" s="27">
        <f>G39*Q4</f>
        <v>4568.6210000000001</v>
      </c>
      <c r="AA39" s="28"/>
      <c r="AB39" s="27">
        <f>G39*Q4</f>
        <v>4568.6210000000001</v>
      </c>
      <c r="AC39" s="28"/>
      <c r="AD39" s="27">
        <f>G39*Q4</f>
        <v>4568.6210000000001</v>
      </c>
      <c r="AE39" s="28"/>
      <c r="AF39" s="1">
        <f t="shared" si="24"/>
        <v>49754.66</v>
      </c>
    </row>
    <row r="40" spans="1:32" ht="30.75" customHeight="1">
      <c r="A40" s="1"/>
      <c r="B40" s="52" t="s">
        <v>36</v>
      </c>
      <c r="C40" s="53"/>
      <c r="D40" s="53"/>
      <c r="E40" s="54"/>
      <c r="F40" s="4">
        <v>1.84</v>
      </c>
      <c r="G40" s="11">
        <v>2.13</v>
      </c>
      <c r="H40" s="27">
        <f t="shared" si="25"/>
        <v>4639.3760000000002</v>
      </c>
      <c r="I40" s="28"/>
      <c r="J40" s="27">
        <f t="shared" si="26"/>
        <v>4640.4800000000005</v>
      </c>
      <c r="K40" s="28"/>
      <c r="L40" s="27">
        <f t="shared" si="27"/>
        <v>4640.4800000000005</v>
      </c>
      <c r="M40" s="28"/>
      <c r="N40" s="27">
        <f t="shared" si="28"/>
        <v>4640.4800000000005</v>
      </c>
      <c r="O40" s="28"/>
      <c r="P40" s="27">
        <f t="shared" si="29"/>
        <v>4640.4800000000005</v>
      </c>
      <c r="Q40" s="28"/>
      <c r="R40" s="27">
        <f t="shared" si="30"/>
        <v>4640.4800000000005</v>
      </c>
      <c r="S40" s="28"/>
      <c r="T40" s="27">
        <f>F40*Q4</f>
        <v>4644.3440000000001</v>
      </c>
      <c r="U40" s="28"/>
      <c r="V40" s="27">
        <f>F40*Q4</f>
        <v>4644.3440000000001</v>
      </c>
      <c r="W40" s="28"/>
      <c r="X40" s="27">
        <f>G40*Q4</f>
        <v>5376.3329999999996</v>
      </c>
      <c r="Y40" s="28"/>
      <c r="Z40" s="27">
        <f>G40*Q4</f>
        <v>5376.3329999999996</v>
      </c>
      <c r="AA40" s="28"/>
      <c r="AB40" s="27">
        <f>G40*Q4</f>
        <v>5376.3329999999996</v>
      </c>
      <c r="AC40" s="28"/>
      <c r="AD40" s="27">
        <f>G40*Q4</f>
        <v>5376.3329999999996</v>
      </c>
      <c r="AE40" s="28"/>
      <c r="AF40" s="1">
        <f t="shared" si="24"/>
        <v>58635.795999999995</v>
      </c>
    </row>
    <row r="41" spans="1:32" ht="27" customHeight="1">
      <c r="A41" s="1"/>
      <c r="B41" s="52" t="s">
        <v>21</v>
      </c>
      <c r="C41" s="53"/>
      <c r="D41" s="53"/>
      <c r="E41" s="54"/>
      <c r="F41" s="3">
        <v>3.94</v>
      </c>
      <c r="G41" s="13">
        <v>4.57</v>
      </c>
      <c r="H41" s="27">
        <f t="shared" si="25"/>
        <v>9934.3160000000007</v>
      </c>
      <c r="I41" s="28"/>
      <c r="J41" s="27">
        <f t="shared" si="26"/>
        <v>9936.68</v>
      </c>
      <c r="K41" s="28"/>
      <c r="L41" s="27">
        <f t="shared" si="27"/>
        <v>9936.68</v>
      </c>
      <c r="M41" s="28"/>
      <c r="N41" s="27">
        <f t="shared" si="28"/>
        <v>9936.68</v>
      </c>
      <c r="O41" s="28"/>
      <c r="P41" s="27">
        <f t="shared" si="29"/>
        <v>9936.68</v>
      </c>
      <c r="Q41" s="28"/>
      <c r="R41" s="27">
        <f t="shared" si="30"/>
        <v>9936.68</v>
      </c>
      <c r="S41" s="28"/>
      <c r="T41" s="27">
        <f>F41*Q4</f>
        <v>9944.9539999999997</v>
      </c>
      <c r="U41" s="28"/>
      <c r="V41" s="27">
        <f>F41*Q4</f>
        <v>9944.9539999999997</v>
      </c>
      <c r="W41" s="28"/>
      <c r="X41" s="27">
        <f>G41*Q4</f>
        <v>11535.137000000001</v>
      </c>
      <c r="Y41" s="28"/>
      <c r="Z41" s="27">
        <f>G41*Q4</f>
        <v>11535.137000000001</v>
      </c>
      <c r="AA41" s="28"/>
      <c r="AB41" s="27">
        <f>G41*Q4</f>
        <v>11535.137000000001</v>
      </c>
      <c r="AC41" s="28"/>
      <c r="AD41" s="27">
        <f>G41*Q4</f>
        <v>11535.137000000001</v>
      </c>
      <c r="AE41" s="28"/>
      <c r="AF41" s="1">
        <f t="shared" si="24"/>
        <v>125648.17200000001</v>
      </c>
    </row>
    <row r="42" spans="1:32" ht="60" customHeight="1">
      <c r="A42" s="1"/>
      <c r="B42" s="52" t="s">
        <v>22</v>
      </c>
      <c r="C42" s="53"/>
      <c r="D42" s="53"/>
      <c r="E42" s="54"/>
      <c r="F42" s="4">
        <v>0.74</v>
      </c>
      <c r="G42" s="11">
        <v>0.86</v>
      </c>
      <c r="H42" s="27">
        <f t="shared" si="25"/>
        <v>1865.836</v>
      </c>
      <c r="I42" s="28"/>
      <c r="J42" s="27">
        <f t="shared" si="26"/>
        <v>1866.28</v>
      </c>
      <c r="K42" s="28"/>
      <c r="L42" s="27">
        <f t="shared" si="27"/>
        <v>1866.28</v>
      </c>
      <c r="M42" s="28"/>
      <c r="N42" s="27">
        <f t="shared" si="28"/>
        <v>1866.28</v>
      </c>
      <c r="O42" s="28"/>
      <c r="P42" s="27">
        <f t="shared" si="29"/>
        <v>1866.28</v>
      </c>
      <c r="Q42" s="28"/>
      <c r="R42" s="27">
        <f t="shared" si="30"/>
        <v>1866.28</v>
      </c>
      <c r="S42" s="28"/>
      <c r="T42" s="27">
        <f>F42*Q4</f>
        <v>1867.8339999999998</v>
      </c>
      <c r="U42" s="28"/>
      <c r="V42" s="27">
        <f>F42*Q4</f>
        <v>1867.8339999999998</v>
      </c>
      <c r="W42" s="28"/>
      <c r="X42" s="27">
        <f>G42*Q4</f>
        <v>2170.7260000000001</v>
      </c>
      <c r="Y42" s="28"/>
      <c r="Z42" s="27">
        <f>G42*Q4</f>
        <v>2170.7260000000001</v>
      </c>
      <c r="AA42" s="28"/>
      <c r="AB42" s="27">
        <f>G42*Q4</f>
        <v>2170.7260000000001</v>
      </c>
      <c r="AC42" s="28"/>
      <c r="AD42" s="27">
        <f>G42*Q4</f>
        <v>2170.7260000000001</v>
      </c>
      <c r="AE42" s="28"/>
      <c r="AF42" s="1">
        <f t="shared" si="24"/>
        <v>23615.807999999994</v>
      </c>
    </row>
    <row r="43" spans="1:32" ht="58.5" customHeight="1">
      <c r="A43" s="1"/>
      <c r="B43" s="52" t="s">
        <v>23</v>
      </c>
      <c r="C43" s="53"/>
      <c r="D43" s="53"/>
      <c r="E43" s="54"/>
      <c r="F43" s="4">
        <v>0.59</v>
      </c>
      <c r="G43" s="11">
        <v>0.68</v>
      </c>
      <c r="H43" s="27">
        <f t="shared" si="25"/>
        <v>1487.626</v>
      </c>
      <c r="I43" s="28"/>
      <c r="J43" s="27">
        <f t="shared" si="26"/>
        <v>1487.98</v>
      </c>
      <c r="K43" s="28"/>
      <c r="L43" s="27">
        <f t="shared" si="27"/>
        <v>1487.98</v>
      </c>
      <c r="M43" s="28"/>
      <c r="N43" s="27">
        <f t="shared" si="28"/>
        <v>1487.98</v>
      </c>
      <c r="O43" s="28"/>
      <c r="P43" s="27">
        <f t="shared" si="29"/>
        <v>1487.98</v>
      </c>
      <c r="Q43" s="28"/>
      <c r="R43" s="27">
        <f t="shared" si="30"/>
        <v>1487.98</v>
      </c>
      <c r="S43" s="28"/>
      <c r="T43" s="27">
        <f>F43*Q4</f>
        <v>1489.2189999999998</v>
      </c>
      <c r="U43" s="28"/>
      <c r="V43" s="27">
        <f>F43*Q4</f>
        <v>1489.2189999999998</v>
      </c>
      <c r="W43" s="28"/>
      <c r="X43" s="27">
        <f>G43*Q4</f>
        <v>1716.3880000000001</v>
      </c>
      <c r="Y43" s="28"/>
      <c r="Z43" s="27">
        <f>G43*Q4</f>
        <v>1716.3880000000001</v>
      </c>
      <c r="AA43" s="28"/>
      <c r="AB43" s="27">
        <f>G43*Q4</f>
        <v>1716.3880000000001</v>
      </c>
      <c r="AC43" s="28"/>
      <c r="AD43" s="27">
        <f>G43*Q4</f>
        <v>1716.3880000000001</v>
      </c>
      <c r="AE43" s="28"/>
      <c r="AF43" s="1">
        <f t="shared" si="24"/>
        <v>18771.515999999996</v>
      </c>
    </row>
    <row r="44" spans="1:32" ht="45.75" customHeight="1">
      <c r="A44" s="1"/>
      <c r="B44" s="52" t="s">
        <v>24</v>
      </c>
      <c r="C44" s="53"/>
      <c r="D44" s="53"/>
      <c r="E44" s="54"/>
      <c r="F44" s="4">
        <v>1.36</v>
      </c>
      <c r="G44" s="11">
        <v>1.58</v>
      </c>
      <c r="H44" s="27">
        <f t="shared" si="25"/>
        <v>3429.1040000000003</v>
      </c>
      <c r="I44" s="28"/>
      <c r="J44" s="27">
        <f t="shared" si="26"/>
        <v>3429.92</v>
      </c>
      <c r="K44" s="28"/>
      <c r="L44" s="27">
        <f t="shared" si="27"/>
        <v>3429.92</v>
      </c>
      <c r="M44" s="28"/>
      <c r="N44" s="27">
        <f t="shared" si="28"/>
        <v>3429.92</v>
      </c>
      <c r="O44" s="28"/>
      <c r="P44" s="27">
        <f t="shared" si="29"/>
        <v>3429.92</v>
      </c>
      <c r="Q44" s="28"/>
      <c r="R44" s="27">
        <f t="shared" si="30"/>
        <v>3429.92</v>
      </c>
      <c r="S44" s="28"/>
      <c r="T44" s="27">
        <f>F44*Q4</f>
        <v>3432.7760000000003</v>
      </c>
      <c r="U44" s="28"/>
      <c r="V44" s="27">
        <f>F44*Q4</f>
        <v>3432.7760000000003</v>
      </c>
      <c r="W44" s="28"/>
      <c r="X44" s="27">
        <f>G44*Q4</f>
        <v>3988.078</v>
      </c>
      <c r="Y44" s="28"/>
      <c r="Z44" s="27">
        <f>G44*Q4</f>
        <v>3988.078</v>
      </c>
      <c r="AA44" s="28"/>
      <c r="AB44" s="27">
        <f>G44*Q4</f>
        <v>3988.078</v>
      </c>
      <c r="AC44" s="28"/>
      <c r="AD44" s="27">
        <f>G44*Q4</f>
        <v>3988.078</v>
      </c>
      <c r="AE44" s="28"/>
      <c r="AF44" s="1">
        <f t="shared" si="24"/>
        <v>43396.568000000007</v>
      </c>
    </row>
    <row r="45" spans="1:32" s="23" customFormat="1" ht="27.75" customHeight="1">
      <c r="A45" s="21"/>
      <c r="B45" s="29" t="s">
        <v>59</v>
      </c>
      <c r="C45" s="30"/>
      <c r="D45" s="30"/>
      <c r="E45" s="30"/>
      <c r="F45" s="22"/>
      <c r="G45" s="25">
        <v>0.09</v>
      </c>
      <c r="H45" s="27">
        <v>0</v>
      </c>
      <c r="I45" s="28"/>
      <c r="J45" s="27">
        <v>0</v>
      </c>
      <c r="K45" s="28"/>
      <c r="L45" s="27">
        <v>0</v>
      </c>
      <c r="M45" s="28"/>
      <c r="N45" s="27">
        <v>0</v>
      </c>
      <c r="O45" s="28"/>
      <c r="P45" s="27">
        <v>0</v>
      </c>
      <c r="Q45" s="28"/>
      <c r="R45" s="27">
        <v>0</v>
      </c>
      <c r="S45" s="28"/>
      <c r="T45" s="27">
        <v>0</v>
      </c>
      <c r="U45" s="28"/>
      <c r="V45" s="27">
        <v>0</v>
      </c>
      <c r="W45" s="28"/>
      <c r="X45" s="27">
        <f>G45*Q4</f>
        <v>227.16899999999998</v>
      </c>
      <c r="Y45" s="28"/>
      <c r="Z45" s="27">
        <f>G45*Q4</f>
        <v>227.16899999999998</v>
      </c>
      <c r="AA45" s="28"/>
      <c r="AB45" s="27">
        <f>G45*Q4</f>
        <v>227.16899999999998</v>
      </c>
      <c r="AC45" s="28"/>
      <c r="AD45" s="27">
        <f>G45*Q4</f>
        <v>227.16899999999998</v>
      </c>
      <c r="AE45" s="28"/>
      <c r="AF45" s="1">
        <f t="shared" si="24"/>
        <v>908.67599999999993</v>
      </c>
    </row>
    <row r="46" spans="1:32" s="23" customFormat="1" ht="27.75" customHeight="1">
      <c r="A46" s="21"/>
      <c r="B46" s="29" t="s">
        <v>60</v>
      </c>
      <c r="C46" s="30"/>
      <c r="D46" s="30"/>
      <c r="E46" s="30"/>
      <c r="F46" s="24"/>
      <c r="G46" s="26">
        <v>0.13</v>
      </c>
      <c r="H46" s="27">
        <v>0</v>
      </c>
      <c r="I46" s="28"/>
      <c r="J46" s="27">
        <v>0</v>
      </c>
      <c r="K46" s="28"/>
      <c r="L46" s="27">
        <v>0</v>
      </c>
      <c r="M46" s="28"/>
      <c r="N46" s="27">
        <v>0</v>
      </c>
      <c r="O46" s="28"/>
      <c r="P46" s="27">
        <v>0</v>
      </c>
      <c r="Q46" s="28"/>
      <c r="R46" s="27">
        <v>0</v>
      </c>
      <c r="S46" s="28"/>
      <c r="T46" s="27">
        <v>0</v>
      </c>
      <c r="U46" s="28"/>
      <c r="V46" s="27">
        <v>0</v>
      </c>
      <c r="W46" s="28"/>
      <c r="X46" s="27">
        <f>G46*Q4</f>
        <v>328.13299999999998</v>
      </c>
      <c r="Y46" s="28"/>
      <c r="Z46" s="27">
        <f>G46*Q4</f>
        <v>328.13299999999998</v>
      </c>
      <c r="AA46" s="28"/>
      <c r="AB46" s="27">
        <f>G46*Q4</f>
        <v>328.13299999999998</v>
      </c>
      <c r="AC46" s="28"/>
      <c r="AD46" s="27">
        <f>G46*Q4</f>
        <v>328.13299999999998</v>
      </c>
      <c r="AE46" s="28"/>
      <c r="AF46" s="1">
        <f t="shared" si="24"/>
        <v>1312.5319999999999</v>
      </c>
    </row>
    <row r="47" spans="1:32" s="23" customFormat="1" ht="27.75" customHeight="1">
      <c r="A47" s="21"/>
      <c r="B47" s="29" t="s">
        <v>61</v>
      </c>
      <c r="C47" s="30"/>
      <c r="D47" s="30"/>
      <c r="E47" s="30"/>
      <c r="F47" s="24"/>
      <c r="G47" s="26">
        <v>0.16</v>
      </c>
      <c r="H47" s="27">
        <v>0</v>
      </c>
      <c r="I47" s="28"/>
      <c r="J47" s="27">
        <v>0</v>
      </c>
      <c r="K47" s="28"/>
      <c r="L47" s="27">
        <v>0</v>
      </c>
      <c r="M47" s="28"/>
      <c r="N47" s="27">
        <v>0</v>
      </c>
      <c r="O47" s="28"/>
      <c r="P47" s="27">
        <v>0</v>
      </c>
      <c r="Q47" s="28"/>
      <c r="R47" s="27">
        <v>0</v>
      </c>
      <c r="S47" s="28"/>
      <c r="T47" s="27">
        <v>0</v>
      </c>
      <c r="U47" s="28"/>
      <c r="V47" s="27">
        <v>0</v>
      </c>
      <c r="W47" s="28"/>
      <c r="X47" s="27">
        <f>G47*Q4</f>
        <v>403.85599999999999</v>
      </c>
      <c r="Y47" s="28"/>
      <c r="Z47" s="27">
        <f>G47*Q4</f>
        <v>403.85599999999999</v>
      </c>
      <c r="AA47" s="28"/>
      <c r="AB47" s="27">
        <f>G47*Q4</f>
        <v>403.85599999999999</v>
      </c>
      <c r="AC47" s="28"/>
      <c r="AD47" s="27">
        <f>G47*Q4</f>
        <v>403.85599999999999</v>
      </c>
      <c r="AE47" s="28"/>
      <c r="AF47" s="1">
        <f t="shared" si="24"/>
        <v>1615.424</v>
      </c>
    </row>
    <row r="48" spans="1:32" s="23" customFormat="1" ht="27.75" customHeight="1">
      <c r="A48" s="21"/>
      <c r="B48" s="29" t="s">
        <v>62</v>
      </c>
      <c r="C48" s="30"/>
      <c r="D48" s="30"/>
      <c r="E48" s="30"/>
      <c r="F48" s="24"/>
      <c r="G48" s="26">
        <v>0.01</v>
      </c>
      <c r="H48" s="27">
        <v>0</v>
      </c>
      <c r="I48" s="28"/>
      <c r="J48" s="27">
        <v>0</v>
      </c>
      <c r="K48" s="28"/>
      <c r="L48" s="27">
        <v>0</v>
      </c>
      <c r="M48" s="28"/>
      <c r="N48" s="27">
        <v>0</v>
      </c>
      <c r="O48" s="28"/>
      <c r="P48" s="27">
        <v>0</v>
      </c>
      <c r="Q48" s="28"/>
      <c r="R48" s="27">
        <v>0</v>
      </c>
      <c r="S48" s="28"/>
      <c r="T48" s="27">
        <v>0</v>
      </c>
      <c r="U48" s="28"/>
      <c r="V48" s="27">
        <v>0</v>
      </c>
      <c r="W48" s="28"/>
      <c r="X48" s="27">
        <f>G48*Q4</f>
        <v>25.241</v>
      </c>
      <c r="Y48" s="28"/>
      <c r="Z48" s="27">
        <f>G48*Q4</f>
        <v>25.241</v>
      </c>
      <c r="AA48" s="28"/>
      <c r="AB48" s="27">
        <f>G48*Q4</f>
        <v>25.241</v>
      </c>
      <c r="AC48" s="28"/>
      <c r="AD48" s="27">
        <f>G48*Q4</f>
        <v>25.241</v>
      </c>
      <c r="AE48" s="28"/>
      <c r="AF48" s="1">
        <f t="shared" si="24"/>
        <v>100.964</v>
      </c>
    </row>
    <row r="49" spans="1:32">
      <c r="A49" s="1"/>
      <c r="B49" s="48" t="s">
        <v>25</v>
      </c>
      <c r="C49" s="49"/>
      <c r="D49" s="49"/>
      <c r="E49" s="49"/>
      <c r="F49" s="50"/>
      <c r="G49" s="14"/>
      <c r="H49" s="27">
        <v>2764.6</v>
      </c>
      <c r="I49" s="28"/>
      <c r="J49" s="27">
        <v>2764.6</v>
      </c>
      <c r="K49" s="28"/>
      <c r="L49" s="27">
        <v>2764.6</v>
      </c>
      <c r="M49" s="28"/>
      <c r="N49" s="27">
        <v>2764.6</v>
      </c>
      <c r="O49" s="28"/>
      <c r="P49" s="27">
        <v>2764.6</v>
      </c>
      <c r="Q49" s="28"/>
      <c r="R49" s="27">
        <v>2764.6</v>
      </c>
      <c r="S49" s="28"/>
      <c r="T49" s="27">
        <v>2764.6</v>
      </c>
      <c r="U49" s="28"/>
      <c r="V49" s="27">
        <v>2764.6</v>
      </c>
      <c r="W49" s="28"/>
      <c r="X49" s="27">
        <v>2764.6</v>
      </c>
      <c r="Y49" s="28"/>
      <c r="Z49" s="27">
        <v>2764.6</v>
      </c>
      <c r="AA49" s="28"/>
      <c r="AB49" s="27">
        <v>2764.6</v>
      </c>
      <c r="AC49" s="28"/>
      <c r="AD49" s="27">
        <v>2764.6</v>
      </c>
      <c r="AE49" s="28"/>
      <c r="AF49" s="1">
        <f t="shared" si="24"/>
        <v>33175.19999999999</v>
      </c>
    </row>
    <row r="50" spans="1:32">
      <c r="A50" s="1"/>
      <c r="B50" s="39"/>
      <c r="C50" s="51"/>
      <c r="D50" s="51"/>
      <c r="E50" s="51"/>
      <c r="F50" s="40"/>
      <c r="G50" s="19"/>
      <c r="H50" s="27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28"/>
      <c r="AF50" s="1"/>
    </row>
    <row r="51" spans="1:32">
      <c r="A51" s="1">
        <v>4</v>
      </c>
      <c r="B51" s="42" t="s">
        <v>26</v>
      </c>
      <c r="C51" s="43"/>
      <c r="D51" s="43"/>
      <c r="E51" s="43"/>
      <c r="F51" s="44"/>
      <c r="G51" s="16"/>
      <c r="H51" s="27">
        <f>H38+H14+H49</f>
        <v>44328.101999999999</v>
      </c>
      <c r="I51" s="28"/>
      <c r="J51" s="27">
        <f>J38+J14+J49</f>
        <v>307904.36</v>
      </c>
      <c r="K51" s="28"/>
      <c r="L51" s="27">
        <f>L38+L14+L49</f>
        <v>30673.72</v>
      </c>
      <c r="M51" s="28"/>
      <c r="N51" s="27">
        <f>N38+N14+N49</f>
        <v>28982.460000000003</v>
      </c>
      <c r="O51" s="28"/>
      <c r="P51" s="27">
        <f>P38+P14+P49</f>
        <v>28521.15</v>
      </c>
      <c r="Q51" s="28"/>
      <c r="R51" s="27">
        <f>R38+R14+R49</f>
        <v>28060.260000000002</v>
      </c>
      <c r="S51" s="28"/>
      <c r="T51" s="27">
        <f>T38+T14+T49</f>
        <v>28693.773000000001</v>
      </c>
      <c r="U51" s="28"/>
      <c r="V51" s="27">
        <f>V38+V14+V49</f>
        <v>34552.652999999998</v>
      </c>
      <c r="W51" s="28"/>
      <c r="X51" s="27">
        <f>X38+X14+X49</f>
        <v>39353.162000000004</v>
      </c>
      <c r="Y51" s="28"/>
      <c r="Z51" s="27">
        <f>Z38+Z14+Z49</f>
        <v>33104.282000000007</v>
      </c>
      <c r="AA51" s="28"/>
      <c r="AB51" s="27">
        <f>AB38+AB14+AB49</f>
        <v>33805.282000000007</v>
      </c>
      <c r="AC51" s="28"/>
      <c r="AD51" s="27">
        <f>AD38+AD14+AD49</f>
        <v>36789.432000000001</v>
      </c>
      <c r="AE51" s="28"/>
      <c r="AF51" s="1">
        <f>SUM(H51:AE51)</f>
        <v>674768.63600000017</v>
      </c>
    </row>
    <row r="52" spans="1:32">
      <c r="A52" s="1"/>
      <c r="B52" s="39"/>
      <c r="C52" s="51"/>
      <c r="D52" s="51"/>
      <c r="E52" s="51"/>
      <c r="F52" s="40"/>
      <c r="G52" s="19"/>
      <c r="H52" s="27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28"/>
      <c r="AF52" s="1">
        <f>SUM(H52:AD52)</f>
        <v>0</v>
      </c>
    </row>
    <row r="53" spans="1:32">
      <c r="A53" s="1">
        <v>5</v>
      </c>
      <c r="B53" s="42" t="s">
        <v>29</v>
      </c>
      <c r="C53" s="43"/>
      <c r="D53" s="43"/>
      <c r="E53" s="43"/>
      <c r="F53" s="44"/>
      <c r="G53" s="16"/>
      <c r="H53" s="27">
        <f>255779.65+H10+I10-H51</f>
        <v>246603.70799999998</v>
      </c>
      <c r="I53" s="28"/>
      <c r="J53" s="27">
        <f>H53+J10+K10-J51</f>
        <v>-19519.761999999988</v>
      </c>
      <c r="K53" s="28"/>
      <c r="L53" s="27">
        <f>J53+L10+M10-L51</f>
        <v>-10647.171999999991</v>
      </c>
      <c r="M53" s="28"/>
      <c r="N53" s="27">
        <f>L53+N10+O10-N51</f>
        <v>-6205.3319999999949</v>
      </c>
      <c r="O53" s="28"/>
      <c r="P53" s="27">
        <f>N53+P10+Q10-P51</f>
        <v>17198.488000000005</v>
      </c>
      <c r="Q53" s="28"/>
      <c r="R53" s="27">
        <f>P53+R10+S10-R51</f>
        <v>30553.598000000005</v>
      </c>
      <c r="S53" s="28"/>
      <c r="T53" s="27">
        <f>R53+T10+U10-T51</f>
        <v>41264.565000000002</v>
      </c>
      <c r="U53" s="28"/>
      <c r="V53" s="27">
        <f>T53+V10+W10-V51</f>
        <v>40016.752</v>
      </c>
      <c r="W53" s="28"/>
      <c r="X53" s="27">
        <f>V53+X10+Y10-X51</f>
        <v>47047.19999999999</v>
      </c>
      <c r="Y53" s="28"/>
      <c r="Z53" s="27">
        <f>X53+Z10+AA10-Z51</f>
        <v>66143.877999999982</v>
      </c>
      <c r="AA53" s="28"/>
      <c r="AB53" s="27">
        <f>Z53+AB10+AC10-AB51</f>
        <v>72817.545999999973</v>
      </c>
      <c r="AC53" s="28"/>
      <c r="AD53" s="27">
        <f>AB53+AD10+AE10-AD51</f>
        <v>91341.713999999978</v>
      </c>
      <c r="AE53" s="28"/>
      <c r="AF53" s="1">
        <f>SUM(H53:AD53)</f>
        <v>616615.18299999996</v>
      </c>
    </row>
    <row r="54" spans="1:32">
      <c r="A54" s="1">
        <v>6</v>
      </c>
      <c r="B54" s="42" t="s">
        <v>32</v>
      </c>
      <c r="C54" s="43"/>
      <c r="D54" s="43"/>
      <c r="E54" s="43"/>
      <c r="F54" s="44"/>
      <c r="G54" s="16"/>
      <c r="H54" s="27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28"/>
      <c r="AF54" s="6">
        <f>AD53</f>
        <v>91341.713999999978</v>
      </c>
    </row>
    <row r="56" spans="1:32">
      <c r="C56" s="37" t="s">
        <v>55</v>
      </c>
      <c r="D56" s="37"/>
      <c r="E56" s="37"/>
      <c r="F56" s="37"/>
      <c r="G56" s="20"/>
    </row>
    <row r="57" spans="1:32">
      <c r="A57" s="1">
        <v>1</v>
      </c>
      <c r="B57" s="36" t="s">
        <v>15</v>
      </c>
      <c r="C57" s="36"/>
      <c r="D57" s="36"/>
      <c r="E57" s="36"/>
      <c r="F57" s="36"/>
      <c r="G57" s="12"/>
      <c r="H57" s="35">
        <v>0</v>
      </c>
      <c r="I57" s="35"/>
      <c r="J57" s="35">
        <f>H60</f>
        <v>606.79000000000008</v>
      </c>
      <c r="K57" s="35"/>
      <c r="L57" s="35">
        <f t="shared" ref="L57" si="31">J60</f>
        <v>801.37000000000012</v>
      </c>
      <c r="M57" s="35"/>
      <c r="N57" s="35">
        <f t="shared" ref="N57" si="32">L60</f>
        <v>846.00000000000023</v>
      </c>
      <c r="O57" s="35"/>
      <c r="P57" s="35">
        <f t="shared" ref="P57" si="33">N60</f>
        <v>1076.42</v>
      </c>
      <c r="Q57" s="35"/>
      <c r="R57" s="35">
        <f t="shared" ref="R57" si="34">P60</f>
        <v>972.38999999999987</v>
      </c>
      <c r="S57" s="35"/>
      <c r="T57" s="35">
        <f t="shared" ref="T57" si="35">R60</f>
        <v>500.87999999999988</v>
      </c>
      <c r="U57" s="35"/>
      <c r="V57" s="35">
        <f t="shared" ref="V57" si="36">T60</f>
        <v>425.7299999999999</v>
      </c>
      <c r="W57" s="35"/>
      <c r="X57" s="35">
        <f t="shared" ref="X57" si="37">V60</f>
        <v>478.7999999999999</v>
      </c>
      <c r="Y57" s="35"/>
      <c r="Z57" s="35">
        <f t="shared" ref="Z57" si="38">X60</f>
        <v>239.74999999999989</v>
      </c>
      <c r="AA57" s="35"/>
      <c r="AB57" s="35">
        <f t="shared" ref="AB57" si="39">Z60</f>
        <v>239.74999999999989</v>
      </c>
      <c r="AC57" s="35"/>
      <c r="AD57" s="35">
        <f t="shared" ref="AD57" si="40">AB60</f>
        <v>239.74999999999989</v>
      </c>
      <c r="AE57" s="35"/>
      <c r="AF57" s="1"/>
    </row>
    <row r="58" spans="1:32">
      <c r="A58" s="1">
        <v>2</v>
      </c>
      <c r="B58" s="36" t="s">
        <v>16</v>
      </c>
      <c r="C58" s="36"/>
      <c r="D58" s="36"/>
      <c r="E58" s="36"/>
      <c r="F58" s="36"/>
      <c r="G58" s="12"/>
      <c r="H58" s="35">
        <v>1219.2</v>
      </c>
      <c r="I58" s="35"/>
      <c r="J58" s="35">
        <v>1219.49</v>
      </c>
      <c r="K58" s="35"/>
      <c r="L58" s="35">
        <v>1219.48</v>
      </c>
      <c r="M58" s="35"/>
      <c r="N58" s="35">
        <v>1219.49</v>
      </c>
      <c r="O58" s="35"/>
      <c r="P58" s="35">
        <v>1219.49</v>
      </c>
      <c r="Q58" s="35"/>
      <c r="R58" s="35">
        <v>397.51</v>
      </c>
      <c r="S58" s="35"/>
      <c r="T58" s="35">
        <v>412.75</v>
      </c>
      <c r="U58" s="35"/>
      <c r="V58" s="35">
        <v>412.74</v>
      </c>
      <c r="W58" s="35"/>
      <c r="X58" s="35"/>
      <c r="Y58" s="35"/>
      <c r="Z58" s="35"/>
      <c r="AA58" s="35"/>
      <c r="AB58" s="35"/>
      <c r="AC58" s="35"/>
      <c r="AD58" s="35"/>
      <c r="AE58" s="35"/>
      <c r="AF58" s="1"/>
    </row>
    <row r="59" spans="1:32">
      <c r="A59" s="1">
        <v>3</v>
      </c>
      <c r="B59" s="36" t="s">
        <v>17</v>
      </c>
      <c r="C59" s="36"/>
      <c r="D59" s="36"/>
      <c r="E59" s="36"/>
      <c r="F59" s="36"/>
      <c r="G59" s="12"/>
      <c r="H59" s="35">
        <v>612.41</v>
      </c>
      <c r="I59" s="35"/>
      <c r="J59" s="35">
        <v>1024.9100000000001</v>
      </c>
      <c r="K59" s="35"/>
      <c r="L59" s="35">
        <v>1174.8499999999999</v>
      </c>
      <c r="M59" s="35"/>
      <c r="N59" s="35">
        <v>989.07</v>
      </c>
      <c r="O59" s="35"/>
      <c r="P59" s="35">
        <v>1323.52</v>
      </c>
      <c r="Q59" s="35"/>
      <c r="R59" s="35">
        <v>869.02</v>
      </c>
      <c r="S59" s="35"/>
      <c r="T59" s="35">
        <v>487.9</v>
      </c>
      <c r="U59" s="35"/>
      <c r="V59" s="35">
        <v>359.67</v>
      </c>
      <c r="W59" s="35"/>
      <c r="X59" s="35">
        <v>239.05</v>
      </c>
      <c r="Y59" s="35"/>
      <c r="Z59" s="35"/>
      <c r="AA59" s="35"/>
      <c r="AB59" s="35"/>
      <c r="AC59" s="35"/>
      <c r="AD59" s="35"/>
      <c r="AE59" s="35"/>
      <c r="AF59" s="1"/>
    </row>
    <row r="60" spans="1:32">
      <c r="A60" s="1">
        <v>4</v>
      </c>
      <c r="B60" s="36" t="s">
        <v>18</v>
      </c>
      <c r="C60" s="36"/>
      <c r="D60" s="36"/>
      <c r="E60" s="36"/>
      <c r="F60" s="36"/>
      <c r="G60" s="12"/>
      <c r="H60" s="35">
        <f>H57+H58-H59</f>
        <v>606.79000000000008</v>
      </c>
      <c r="I60" s="35"/>
      <c r="J60" s="35">
        <f>J57+J58-J59</f>
        <v>801.37000000000012</v>
      </c>
      <c r="K60" s="35"/>
      <c r="L60" s="35">
        <f t="shared" ref="L60" si="41">L57+L58-L59</f>
        <v>846.00000000000023</v>
      </c>
      <c r="M60" s="35"/>
      <c r="N60" s="35">
        <f t="shared" ref="N60" si="42">N57+N58-N59</f>
        <v>1076.42</v>
      </c>
      <c r="O60" s="35"/>
      <c r="P60" s="35">
        <f t="shared" ref="P60" si="43">P57+P58-P59</f>
        <v>972.38999999999987</v>
      </c>
      <c r="Q60" s="35"/>
      <c r="R60" s="35">
        <f t="shared" ref="R60" si="44">R57+R58-R59</f>
        <v>500.87999999999988</v>
      </c>
      <c r="S60" s="35"/>
      <c r="T60" s="35">
        <f t="shared" ref="T60" si="45">T57+T58-T59</f>
        <v>425.7299999999999</v>
      </c>
      <c r="U60" s="35"/>
      <c r="V60" s="35">
        <f t="shared" ref="V60" si="46">V57+V58-V59</f>
        <v>478.7999999999999</v>
      </c>
      <c r="W60" s="35"/>
      <c r="X60" s="35">
        <f t="shared" ref="X60" si="47">X57+X58-X59</f>
        <v>239.74999999999989</v>
      </c>
      <c r="Y60" s="35"/>
      <c r="Z60" s="35">
        <f t="shared" ref="Z60" si="48">Z57+Z58-Z59</f>
        <v>239.74999999999989</v>
      </c>
      <c r="AA60" s="35"/>
      <c r="AB60" s="35">
        <f t="shared" ref="AB60" si="49">AB57+AB58-AB59</f>
        <v>239.74999999999989</v>
      </c>
      <c r="AC60" s="35"/>
      <c r="AD60" s="35">
        <f t="shared" ref="AD60" si="50">AD57+AD58-AD59</f>
        <v>239.74999999999989</v>
      </c>
      <c r="AE60" s="35"/>
      <c r="AF60" s="1"/>
    </row>
    <row r="61" spans="1:32">
      <c r="H61" s="10"/>
    </row>
  </sheetData>
  <mergeCells count="567">
    <mergeCell ref="AB32:AC32"/>
    <mergeCell ref="AD32:AE32"/>
    <mergeCell ref="P30:Q30"/>
    <mergeCell ref="R30:S30"/>
    <mergeCell ref="T30:U30"/>
    <mergeCell ref="V30:W30"/>
    <mergeCell ref="X30:Y30"/>
    <mergeCell ref="Z30:AA30"/>
    <mergeCell ref="AB30:AC30"/>
    <mergeCell ref="AD30:AE30"/>
    <mergeCell ref="AB31:AC31"/>
    <mergeCell ref="AD31:AE31"/>
    <mergeCell ref="P31:Q31"/>
    <mergeCell ref="R31:S31"/>
    <mergeCell ref="T31:U31"/>
    <mergeCell ref="V31:W31"/>
    <mergeCell ref="X31:Y31"/>
    <mergeCell ref="Z31:AA31"/>
    <mergeCell ref="P32:Q32"/>
    <mergeCell ref="R32:S32"/>
    <mergeCell ref="T32:U32"/>
    <mergeCell ref="V32:W32"/>
    <mergeCell ref="X32:Y32"/>
    <mergeCell ref="Z32:AA32"/>
    <mergeCell ref="H30:I30"/>
    <mergeCell ref="H31:I31"/>
    <mergeCell ref="H32:I32"/>
    <mergeCell ref="J30:K30"/>
    <mergeCell ref="L30:M30"/>
    <mergeCell ref="N30:O30"/>
    <mergeCell ref="J32:K32"/>
    <mergeCell ref="L32:M32"/>
    <mergeCell ref="N32:O32"/>
    <mergeCell ref="J31:K31"/>
    <mergeCell ref="L31:M31"/>
    <mergeCell ref="N31:O31"/>
    <mergeCell ref="AB25:AC25"/>
    <mergeCell ref="AD25:AE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Z23:AA23"/>
    <mergeCell ref="AB23:AC23"/>
    <mergeCell ref="AD23:AE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Z18:AA18"/>
    <mergeCell ref="AB18:AC18"/>
    <mergeCell ref="AD18:AE18"/>
    <mergeCell ref="H18:I18"/>
    <mergeCell ref="J18:K18"/>
    <mergeCell ref="L18:M18"/>
    <mergeCell ref="N18:O18"/>
    <mergeCell ref="P18:Q18"/>
    <mergeCell ref="R18:S18"/>
    <mergeCell ref="T18:U18"/>
    <mergeCell ref="V18:W18"/>
    <mergeCell ref="X36:Y36"/>
    <mergeCell ref="Z36:AA36"/>
    <mergeCell ref="AB36:AC36"/>
    <mergeCell ref="AD36:AE36"/>
    <mergeCell ref="H36:I36"/>
    <mergeCell ref="J36:K36"/>
    <mergeCell ref="L36:M36"/>
    <mergeCell ref="N36:O36"/>
    <mergeCell ref="P36:Q36"/>
    <mergeCell ref="R36:S36"/>
    <mergeCell ref="T36:U36"/>
    <mergeCell ref="V36:W36"/>
    <mergeCell ref="H54:AE54"/>
    <mergeCell ref="A4:P4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H53:I53"/>
    <mergeCell ref="H12:AE12"/>
    <mergeCell ref="H13:AE13"/>
    <mergeCell ref="H37:AE37"/>
    <mergeCell ref="H50:AE50"/>
    <mergeCell ref="H52:AE52"/>
    <mergeCell ref="X15:Y15"/>
    <mergeCell ref="X16:Y16"/>
    <mergeCell ref="Z15:AA15"/>
    <mergeCell ref="Z16:AA16"/>
    <mergeCell ref="AB15:AC15"/>
    <mergeCell ref="AB16:AC16"/>
    <mergeCell ref="R15:S15"/>
    <mergeCell ref="R16:S16"/>
    <mergeCell ref="T15:U15"/>
    <mergeCell ref="T16:U16"/>
    <mergeCell ref="V15:W15"/>
    <mergeCell ref="V16:W16"/>
    <mergeCell ref="L15:M15"/>
    <mergeCell ref="L16:M16"/>
    <mergeCell ref="N15:O15"/>
    <mergeCell ref="N16:O16"/>
    <mergeCell ref="P15:Q15"/>
    <mergeCell ref="P16:Q16"/>
    <mergeCell ref="H14:I14"/>
    <mergeCell ref="H15:I15"/>
    <mergeCell ref="H16:I16"/>
    <mergeCell ref="J15:K15"/>
    <mergeCell ref="J16:K16"/>
    <mergeCell ref="R14:S14"/>
    <mergeCell ref="P14:Q14"/>
    <mergeCell ref="N14:O14"/>
    <mergeCell ref="L14:M14"/>
    <mergeCell ref="J14:K14"/>
    <mergeCell ref="AB14:AC14"/>
    <mergeCell ref="Z14:AA14"/>
    <mergeCell ref="X14:Y14"/>
    <mergeCell ref="V14:W14"/>
    <mergeCell ref="T14:U14"/>
    <mergeCell ref="AD43:AE43"/>
    <mergeCell ref="AD44:AE44"/>
    <mergeCell ref="AD51:AE51"/>
    <mergeCell ref="AD53:AE53"/>
    <mergeCell ref="AD14:AE14"/>
    <mergeCell ref="AD15:AE15"/>
    <mergeCell ref="AD16:AE16"/>
    <mergeCell ref="AD38:AE38"/>
    <mergeCell ref="AD39:AE39"/>
    <mergeCell ref="AD40:AE40"/>
    <mergeCell ref="AD41:AE41"/>
    <mergeCell ref="AD42:AE42"/>
    <mergeCell ref="Z43:AA43"/>
    <mergeCell ref="Z44:AA44"/>
    <mergeCell ref="Z51:AA51"/>
    <mergeCell ref="Z53:AA53"/>
    <mergeCell ref="AB38:AC38"/>
    <mergeCell ref="AB39:AC39"/>
    <mergeCell ref="AB40:AC40"/>
    <mergeCell ref="AB41:AC41"/>
    <mergeCell ref="AB42:AC42"/>
    <mergeCell ref="AB43:AC43"/>
    <mergeCell ref="AB44:AC44"/>
    <mergeCell ref="AB51:AC51"/>
    <mergeCell ref="AB53:AC53"/>
    <mergeCell ref="Z38:AA38"/>
    <mergeCell ref="Z39:AA39"/>
    <mergeCell ref="Z40:AA40"/>
    <mergeCell ref="Z41:AA41"/>
    <mergeCell ref="Z42:AA42"/>
    <mergeCell ref="Z46:AA46"/>
    <mergeCell ref="AB46:AC46"/>
    <mergeCell ref="Z48:AA48"/>
    <mergeCell ref="AB48:AC48"/>
    <mergeCell ref="X39:Y39"/>
    <mergeCell ref="X40:Y40"/>
    <mergeCell ref="X41:Y41"/>
    <mergeCell ref="X42:Y42"/>
    <mergeCell ref="X43:Y43"/>
    <mergeCell ref="X44:Y44"/>
    <mergeCell ref="X51:Y51"/>
    <mergeCell ref="X53:Y53"/>
    <mergeCell ref="X46:Y46"/>
    <mergeCell ref="X48:Y48"/>
    <mergeCell ref="T51:U51"/>
    <mergeCell ref="T53:U53"/>
    <mergeCell ref="R38:S38"/>
    <mergeCell ref="R39:S39"/>
    <mergeCell ref="R40:S40"/>
    <mergeCell ref="R41:S41"/>
    <mergeCell ref="R42:S42"/>
    <mergeCell ref="V43:W43"/>
    <mergeCell ref="V44:W44"/>
    <mergeCell ref="V51:W51"/>
    <mergeCell ref="V53:W53"/>
    <mergeCell ref="V38:W38"/>
    <mergeCell ref="V39:W39"/>
    <mergeCell ref="V40:W40"/>
    <mergeCell ref="V41:W41"/>
    <mergeCell ref="V42:W42"/>
    <mergeCell ref="T46:U46"/>
    <mergeCell ref="V46:W46"/>
    <mergeCell ref="T48:U48"/>
    <mergeCell ref="V48:W48"/>
    <mergeCell ref="P51:Q51"/>
    <mergeCell ref="P53:Q53"/>
    <mergeCell ref="N38:O38"/>
    <mergeCell ref="N39:O39"/>
    <mergeCell ref="N40:O40"/>
    <mergeCell ref="N41:O41"/>
    <mergeCell ref="N42:O42"/>
    <mergeCell ref="R43:S43"/>
    <mergeCell ref="R44:S44"/>
    <mergeCell ref="R51:S51"/>
    <mergeCell ref="R53:S53"/>
    <mergeCell ref="N51:O51"/>
    <mergeCell ref="N53:O53"/>
    <mergeCell ref="P38:Q38"/>
    <mergeCell ref="N48:O48"/>
    <mergeCell ref="P48:Q48"/>
    <mergeCell ref="R48:S48"/>
    <mergeCell ref="H51:I51"/>
    <mergeCell ref="J38:K38"/>
    <mergeCell ref="J39:K39"/>
    <mergeCell ref="J40:K40"/>
    <mergeCell ref="J41:K41"/>
    <mergeCell ref="J42:K42"/>
    <mergeCell ref="J43:K43"/>
    <mergeCell ref="J44:K44"/>
    <mergeCell ref="J51:K51"/>
    <mergeCell ref="H38:I38"/>
    <mergeCell ref="H39:I39"/>
    <mergeCell ref="H40:I40"/>
    <mergeCell ref="H41:I41"/>
    <mergeCell ref="H42:I42"/>
    <mergeCell ref="AD6:AE6"/>
    <mergeCell ref="AB6:AC6"/>
    <mergeCell ref="Z6:AA6"/>
    <mergeCell ref="X6:Y6"/>
    <mergeCell ref="V6:W6"/>
    <mergeCell ref="T6:U6"/>
    <mergeCell ref="R6:S6"/>
    <mergeCell ref="H43:I43"/>
    <mergeCell ref="H44:I44"/>
    <mergeCell ref="N43:O43"/>
    <mergeCell ref="N44:O44"/>
    <mergeCell ref="P39:Q39"/>
    <mergeCell ref="P40:Q40"/>
    <mergeCell ref="P41:Q41"/>
    <mergeCell ref="P42:Q42"/>
    <mergeCell ref="P43:Q43"/>
    <mergeCell ref="P44:Q44"/>
    <mergeCell ref="T38:U38"/>
    <mergeCell ref="T39:U39"/>
    <mergeCell ref="T40:U40"/>
    <mergeCell ref="T41:U41"/>
    <mergeCell ref="T42:U42"/>
    <mergeCell ref="T43:U43"/>
    <mergeCell ref="T44:U44"/>
    <mergeCell ref="A2:AD2"/>
    <mergeCell ref="A3:AD3"/>
    <mergeCell ref="B42:E42"/>
    <mergeCell ref="B43:E43"/>
    <mergeCell ref="B39:E39"/>
    <mergeCell ref="B40:E40"/>
    <mergeCell ref="B41:E41"/>
    <mergeCell ref="B10:F10"/>
    <mergeCell ref="B11:F11"/>
    <mergeCell ref="B12:F12"/>
    <mergeCell ref="B13:F13"/>
    <mergeCell ref="B14:F14"/>
    <mergeCell ref="H6:I6"/>
    <mergeCell ref="B6:F6"/>
    <mergeCell ref="B7:F7"/>
    <mergeCell ref="B8:F8"/>
    <mergeCell ref="B9:F9"/>
    <mergeCell ref="J6:K6"/>
    <mergeCell ref="L6:M6"/>
    <mergeCell ref="N6:O6"/>
    <mergeCell ref="P6:Q6"/>
    <mergeCell ref="Z17:AA17"/>
    <mergeCell ref="AB17:AC17"/>
    <mergeCell ref="AD17:AE17"/>
    <mergeCell ref="J53:K53"/>
    <mergeCell ref="L38:M38"/>
    <mergeCell ref="L39:M39"/>
    <mergeCell ref="L40:M40"/>
    <mergeCell ref="L41:M41"/>
    <mergeCell ref="L42:M42"/>
    <mergeCell ref="L43:M43"/>
    <mergeCell ref="L44:M44"/>
    <mergeCell ref="L51:M51"/>
    <mergeCell ref="L53:M53"/>
    <mergeCell ref="L48:M48"/>
    <mergeCell ref="B54:F54"/>
    <mergeCell ref="B38:F38"/>
    <mergeCell ref="B49:F49"/>
    <mergeCell ref="B37:F37"/>
    <mergeCell ref="B51:F51"/>
    <mergeCell ref="B52:F52"/>
    <mergeCell ref="B53:F53"/>
    <mergeCell ref="B44:E44"/>
    <mergeCell ref="B50:F50"/>
    <mergeCell ref="B48:E48"/>
    <mergeCell ref="Z22:AA22"/>
    <mergeCell ref="AB22:AC22"/>
    <mergeCell ref="AD22:AE22"/>
    <mergeCell ref="H17:I17"/>
    <mergeCell ref="J17:K17"/>
    <mergeCell ref="L17:M17"/>
    <mergeCell ref="N17:O17"/>
    <mergeCell ref="P17:Q17"/>
    <mergeCell ref="R17:S17"/>
    <mergeCell ref="T17:U17"/>
    <mergeCell ref="V17:W17"/>
    <mergeCell ref="X18:Y18"/>
    <mergeCell ref="Z19:AA19"/>
    <mergeCell ref="AB19:AC19"/>
    <mergeCell ref="AD19:AE19"/>
    <mergeCell ref="AB21:AC21"/>
    <mergeCell ref="AD21:AE21"/>
    <mergeCell ref="H22:I22"/>
    <mergeCell ref="J22:K22"/>
    <mergeCell ref="L22:M22"/>
    <mergeCell ref="N22:O22"/>
    <mergeCell ref="P22:Q22"/>
    <mergeCell ref="R22:S22"/>
    <mergeCell ref="T22:U22"/>
    <mergeCell ref="H24:I24"/>
    <mergeCell ref="H25:I25"/>
    <mergeCell ref="J23:K23"/>
    <mergeCell ref="L23:M23"/>
    <mergeCell ref="N23:O23"/>
    <mergeCell ref="P23:Q23"/>
    <mergeCell ref="R23:S23"/>
    <mergeCell ref="T23:U23"/>
    <mergeCell ref="X17:Y17"/>
    <mergeCell ref="V23:W23"/>
    <mergeCell ref="X23:Y23"/>
    <mergeCell ref="H19:I19"/>
    <mergeCell ref="J19:K19"/>
    <mergeCell ref="N19:O19"/>
    <mergeCell ref="P19:Q19"/>
    <mergeCell ref="R19:S19"/>
    <mergeCell ref="T19:U19"/>
    <mergeCell ref="R20:S20"/>
    <mergeCell ref="T20:U20"/>
    <mergeCell ref="H23:I23"/>
    <mergeCell ref="V19:W19"/>
    <mergeCell ref="X19:Y19"/>
    <mergeCell ref="V22:W22"/>
    <mergeCell ref="X22:Y22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L19:M19"/>
    <mergeCell ref="H20:I20"/>
    <mergeCell ref="H21:I21"/>
    <mergeCell ref="J20:K20"/>
    <mergeCell ref="L20:M20"/>
    <mergeCell ref="N20:O20"/>
    <mergeCell ref="P20:Q20"/>
    <mergeCell ref="V20:W20"/>
    <mergeCell ref="X20:Y20"/>
    <mergeCell ref="Z20:AA20"/>
    <mergeCell ref="AB20:AC20"/>
    <mergeCell ref="AD20:A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H27:I27"/>
    <mergeCell ref="H28:I28"/>
    <mergeCell ref="H29:I29"/>
    <mergeCell ref="J27:K27"/>
    <mergeCell ref="L27:M27"/>
    <mergeCell ref="N27:O27"/>
    <mergeCell ref="J29:K29"/>
    <mergeCell ref="L29:M29"/>
    <mergeCell ref="N29:O29"/>
    <mergeCell ref="J28:K28"/>
    <mergeCell ref="L28:M28"/>
    <mergeCell ref="N28:O28"/>
    <mergeCell ref="AB29:AC29"/>
    <mergeCell ref="AD29:AE29"/>
    <mergeCell ref="P27:Q27"/>
    <mergeCell ref="R27:S27"/>
    <mergeCell ref="T27:U27"/>
    <mergeCell ref="V27:W27"/>
    <mergeCell ref="X27:Y27"/>
    <mergeCell ref="Z27:AA27"/>
    <mergeCell ref="AB27:AC27"/>
    <mergeCell ref="AD27:AE27"/>
    <mergeCell ref="AB28:AC28"/>
    <mergeCell ref="AD28:AE28"/>
    <mergeCell ref="P28:Q28"/>
    <mergeCell ref="R28:S28"/>
    <mergeCell ref="T28:U28"/>
    <mergeCell ref="V28:W28"/>
    <mergeCell ref="X28:Y28"/>
    <mergeCell ref="Z28:AA28"/>
    <mergeCell ref="P29:Q29"/>
    <mergeCell ref="R29:S29"/>
    <mergeCell ref="T29:U29"/>
    <mergeCell ref="V29:W29"/>
    <mergeCell ref="X29:Y29"/>
    <mergeCell ref="Z29:AA29"/>
    <mergeCell ref="V57:W57"/>
    <mergeCell ref="X57:Y57"/>
    <mergeCell ref="Z57:AA57"/>
    <mergeCell ref="AB57:AC57"/>
    <mergeCell ref="AD57:AE57"/>
    <mergeCell ref="B58:F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C56:F56"/>
    <mergeCell ref="B57:F57"/>
    <mergeCell ref="H57:I57"/>
    <mergeCell ref="J57:K57"/>
    <mergeCell ref="L57:M57"/>
    <mergeCell ref="N57:O57"/>
    <mergeCell ref="P57:Q57"/>
    <mergeCell ref="R57:S57"/>
    <mergeCell ref="T57:U57"/>
    <mergeCell ref="X60:Y60"/>
    <mergeCell ref="Z60:AA60"/>
    <mergeCell ref="AB60:AC60"/>
    <mergeCell ref="AD60:AE60"/>
    <mergeCell ref="AB59:AC59"/>
    <mergeCell ref="AD59:AE59"/>
    <mergeCell ref="B59:F59"/>
    <mergeCell ref="H59:I59"/>
    <mergeCell ref="J59:K59"/>
    <mergeCell ref="L59:M59"/>
    <mergeCell ref="N59:O59"/>
    <mergeCell ref="P59:Q59"/>
    <mergeCell ref="R59:S59"/>
    <mergeCell ref="B60:F60"/>
    <mergeCell ref="H60:I60"/>
    <mergeCell ref="J60:K60"/>
    <mergeCell ref="L60:M60"/>
    <mergeCell ref="N60:O60"/>
    <mergeCell ref="P60:Q60"/>
    <mergeCell ref="R60:S60"/>
    <mergeCell ref="T60:U60"/>
    <mergeCell ref="V60:W60"/>
    <mergeCell ref="T59:U59"/>
    <mergeCell ref="V59:W59"/>
    <mergeCell ref="X59:Y59"/>
    <mergeCell ref="Z59:AA59"/>
    <mergeCell ref="B33:G33"/>
    <mergeCell ref="B34:G34"/>
    <mergeCell ref="B35:G35"/>
    <mergeCell ref="B36:G36"/>
    <mergeCell ref="H33:I33"/>
    <mergeCell ref="H34:I34"/>
    <mergeCell ref="H35:I35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J35:K35"/>
    <mergeCell ref="L35:M35"/>
    <mergeCell ref="N35:O35"/>
    <mergeCell ref="P35:Q35"/>
    <mergeCell ref="R35:S35"/>
    <mergeCell ref="T35:U35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AB33:AC33"/>
    <mergeCell ref="AD33:AE33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V35:W35"/>
    <mergeCell ref="X35:Y35"/>
    <mergeCell ref="Z35:AA35"/>
    <mergeCell ref="AB35:AC35"/>
    <mergeCell ref="AD35:AE35"/>
    <mergeCell ref="B45:E45"/>
    <mergeCell ref="B46:E46"/>
    <mergeCell ref="B47:E47"/>
    <mergeCell ref="L45:M45"/>
    <mergeCell ref="L46:M46"/>
    <mergeCell ref="L47:M47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N46:O46"/>
    <mergeCell ref="P46:Q46"/>
    <mergeCell ref="R46:S46"/>
    <mergeCell ref="X38:Y38"/>
    <mergeCell ref="AD48:AE48"/>
    <mergeCell ref="H45:I45"/>
    <mergeCell ref="H46:I46"/>
    <mergeCell ref="H47:I47"/>
    <mergeCell ref="H48:I48"/>
    <mergeCell ref="J45:K45"/>
    <mergeCell ref="J46:K46"/>
    <mergeCell ref="J47:K47"/>
    <mergeCell ref="J48:K48"/>
    <mergeCell ref="AD46:AE46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2018-02-06T08:14:12Z</dcterms:modified>
</cp:coreProperties>
</file>