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L14"/>
  <c r="N14"/>
  <c r="P14"/>
  <c r="R14"/>
  <c r="T14"/>
  <c r="V14"/>
  <c r="X14"/>
  <c r="Z14"/>
  <c r="AB14"/>
  <c r="AD14"/>
  <c r="H14"/>
  <c r="AD29"/>
  <c r="AD28"/>
  <c r="AD27"/>
  <c r="AD26"/>
  <c r="AD25"/>
  <c r="AD24"/>
  <c r="AB29"/>
  <c r="AB28"/>
  <c r="AB27"/>
  <c r="AB26"/>
  <c r="AB25"/>
  <c r="AB24"/>
  <c r="Z29"/>
  <c r="Z28"/>
  <c r="Z27"/>
  <c r="Z26"/>
  <c r="Z25"/>
  <c r="Z24"/>
  <c r="X25"/>
  <c r="X29"/>
  <c r="V29"/>
  <c r="T29"/>
  <c r="R29"/>
  <c r="P29"/>
  <c r="N29"/>
  <c r="L29"/>
  <c r="J29"/>
  <c r="H29"/>
  <c r="X28"/>
  <c r="V28"/>
  <c r="T28"/>
  <c r="R28"/>
  <c r="P28"/>
  <c r="N28"/>
  <c r="L28"/>
  <c r="J28"/>
  <c r="H28"/>
  <c r="X27"/>
  <c r="V27"/>
  <c r="T27"/>
  <c r="R27"/>
  <c r="P27"/>
  <c r="N27"/>
  <c r="L27"/>
  <c r="J27"/>
  <c r="H27"/>
  <c r="X26"/>
  <c r="V26"/>
  <c r="T26"/>
  <c r="R26"/>
  <c r="P26"/>
  <c r="N26"/>
  <c r="L26"/>
  <c r="J26"/>
  <c r="H26"/>
  <c r="V25"/>
  <c r="T25"/>
  <c r="R25"/>
  <c r="P25"/>
  <c r="N25"/>
  <c r="L25"/>
  <c r="J25"/>
  <c r="H25"/>
  <c r="AF10"/>
  <c r="AF9"/>
  <c r="H2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0"/>
  <c r="AF33"/>
  <c r="X24"/>
  <c r="V24"/>
  <c r="T24"/>
  <c r="R24"/>
  <c r="P24"/>
  <c r="N24"/>
  <c r="L24"/>
  <c r="J24"/>
  <c r="AF14" l="1"/>
  <c r="L23"/>
  <c r="L32" s="1"/>
  <c r="J23"/>
  <c r="J32" s="1"/>
  <c r="L11" l="1"/>
  <c r="N23"/>
  <c r="N32" s="1"/>
  <c r="N8" l="1"/>
  <c r="N11" s="1"/>
  <c r="P23"/>
  <c r="P32" s="1"/>
  <c r="P8" l="1"/>
  <c r="P11" s="1"/>
  <c r="R8" s="1"/>
  <c r="R11" s="1"/>
  <c r="T8" s="1"/>
  <c r="T11" s="1"/>
  <c r="V8" s="1"/>
  <c r="R23"/>
  <c r="R32" s="1"/>
  <c r="V11" l="1"/>
  <c r="X8" s="1"/>
  <c r="T23"/>
  <c r="X11" l="1"/>
  <c r="Z8" s="1"/>
  <c r="T32"/>
  <c r="V23"/>
  <c r="V32" s="1"/>
  <c r="Z11" l="1"/>
  <c r="AB8" s="1"/>
  <c r="X23"/>
  <c r="AB11" l="1"/>
  <c r="AD8" s="1"/>
  <c r="X32"/>
  <c r="Z23"/>
  <c r="Z32" s="1"/>
  <c r="AD23" l="1"/>
  <c r="AD32" s="1"/>
  <c r="AB23"/>
  <c r="AB32" s="1"/>
  <c r="AF8" l="1"/>
  <c r="AD11"/>
  <c r="AF11" s="1"/>
  <c r="AF28" l="1"/>
  <c r="AF27"/>
  <c r="AF26"/>
  <c r="AF25"/>
  <c r="AF29"/>
  <c r="H23"/>
  <c r="AF23" s="1"/>
  <c r="AF24"/>
  <c r="H32" l="1"/>
  <c r="H34" s="1"/>
  <c r="AF32" l="1"/>
  <c r="J34" l="1"/>
  <c r="L34" s="1"/>
  <c r="N34" s="1"/>
  <c r="P34" s="1"/>
  <c r="R34" s="1"/>
  <c r="T34" s="1"/>
  <c r="V34" s="1"/>
  <c r="X34" s="1"/>
  <c r="Z34" s="1"/>
  <c r="AB34" s="1"/>
  <c r="AD34" s="1"/>
  <c r="AF35" s="1"/>
  <c r="AF34" l="1"/>
</calcChain>
</file>

<file path=xl/sharedStrings.xml><?xml version="1.0" encoding="utf-8"?>
<sst xmlns="http://schemas.openxmlformats.org/spreadsheetml/2006/main" count="64" uniqueCount="42">
  <si>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</si>
  <si>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</si>
  <si>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</si>
  <si>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</si>
  <si>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</si>
  <si>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</si>
  <si>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</si>
  <si>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</si>
  <si>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</si>
  <si>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</si>
  <si>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</si>
  <si>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</si>
  <si>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</si>
  <si>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</si>
  <si>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</si>
  <si>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</si>
  <si>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</si>
  <si>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</si>
  <si>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</si>
  <si>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</si>
  <si>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</si>
  <si>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</si>
  <si>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</si>
  <si>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</si>
  <si>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</si>
  <si>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</si>
  <si>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</si>
  <si>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</si>
  <si>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</si>
  <si>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</si>
  <si>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</si>
  <si>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</si>
  <si>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</si>
  <si>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</si>
  <si>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</si>
  <si>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</si>
  <si>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</si>
  <si>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33А,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</si>
  <si>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2017 год</t>
  </si>
  <si>
    <t>восстановление подъездного освещения (калькул.)</t>
  </si>
  <si>
    <t xml:space="preserve">перемотка эксцентрика </t>
  </si>
  <si>
    <t>Ремонт кровельного покрытия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</si>
</sst>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B1" zoomScale="70" zoomScaleNormal="70" workbookViewId="0">
      <pane xSplit="6" ySplit="7" topLeftCell="K8" activePane="bottomRight" state="frozen"/>
      <selection activeCell="B1" sqref="B1"/>
      <selection pane="topRight" activeCell="H1" sqref="H1"/>
      <selection pane="bottomLeft" activeCell="B8" sqref="B8"/>
      <selection pane="bottomRight" activeCell="H14" sqref="H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hidden="1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7"/>
    </row>
    <row r="3" spans="1:32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7"/>
    </row>
    <row r="4" spans="1:32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8">
        <v>307.5</v>
      </c>
      <c r="R4" s="5" t="s">
        <v>30</v>
      </c>
      <c r="S4" s="5"/>
      <c r="X4" s="5"/>
      <c r="Y4" s="5"/>
      <c r="Z4" s="5"/>
      <c r="AA4" s="5"/>
      <c r="AB4" s="5"/>
      <c r="AC4" s="5"/>
      <c r="AD4" s="5"/>
      <c r="AE4" s="5"/>
    </row>
    <row r="6" spans="1:32">
      <c r="A6" s="1" t="s">
        <v>0</v>
      </c>
      <c r="B6" s="46" t="s">
        <v>1</v>
      </c>
      <c r="C6" s="47"/>
      <c r="D6" s="47"/>
      <c r="E6" s="47"/>
      <c r="F6" s="48"/>
      <c r="G6" s="19"/>
      <c r="H6" s="27" t="s">
        <v>2</v>
      </c>
      <c r="I6" s="28"/>
      <c r="J6" s="27" t="s">
        <v>3</v>
      </c>
      <c r="K6" s="28"/>
      <c r="L6" s="27" t="s">
        <v>4</v>
      </c>
      <c r="M6" s="28"/>
      <c r="N6" s="27" t="s">
        <v>5</v>
      </c>
      <c r="O6" s="28"/>
      <c r="P6" s="27" t="s">
        <v>6</v>
      </c>
      <c r="Q6" s="28"/>
      <c r="R6" s="27" t="s">
        <v>7</v>
      </c>
      <c r="S6" s="28"/>
      <c r="T6" s="27" t="s">
        <v>8</v>
      </c>
      <c r="U6" s="28"/>
      <c r="V6" s="27" t="s">
        <v>9</v>
      </c>
      <c r="W6" s="28"/>
      <c r="X6" s="27" t="s">
        <v>10</v>
      </c>
      <c r="Y6" s="28"/>
      <c r="Z6" s="27" t="s">
        <v>11</v>
      </c>
      <c r="AA6" s="28"/>
      <c r="AB6" s="27" t="s">
        <v>12</v>
      </c>
      <c r="AC6" s="28"/>
      <c r="AD6" s="27" t="s">
        <v>13</v>
      </c>
      <c r="AE6" s="28"/>
      <c r="AF6" s="1" t="s">
        <v>31</v>
      </c>
    </row>
    <row r="7" spans="1:32">
      <c r="A7" s="1">
        <v>1</v>
      </c>
      <c r="B7" s="37" t="s">
        <v>14</v>
      </c>
      <c r="C7" s="38"/>
      <c r="D7" s="38"/>
      <c r="E7" s="38"/>
      <c r="F7" s="39"/>
      <c r="G7" s="16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4" t="s">
        <v>15</v>
      </c>
      <c r="C8" s="35"/>
      <c r="D8" s="35"/>
      <c r="E8" s="35"/>
      <c r="F8" s="36"/>
      <c r="G8" s="14"/>
      <c r="H8" s="9">
        <v>21230.080000000002</v>
      </c>
      <c r="I8" s="9">
        <v>5588.88</v>
      </c>
      <c r="J8" s="9">
        <f>H11</f>
        <v>20658.840000000004</v>
      </c>
      <c r="K8" s="9">
        <f>I11</f>
        <v>5338.4000000000005</v>
      </c>
      <c r="L8" s="9">
        <f t="shared" ref="L8:AE8" si="0">J11</f>
        <v>20778.630000000005</v>
      </c>
      <c r="M8" s="9">
        <f t="shared" si="0"/>
        <v>5214.3200000000006</v>
      </c>
      <c r="N8" s="9">
        <f t="shared" si="0"/>
        <v>21441.960000000003</v>
      </c>
      <c r="O8" s="9">
        <f t="shared" si="0"/>
        <v>5091.9600000000009</v>
      </c>
      <c r="P8" s="9">
        <f t="shared" si="0"/>
        <v>21306.470000000005</v>
      </c>
      <c r="Q8" s="9">
        <f t="shared" si="0"/>
        <v>4948.5500000000011</v>
      </c>
      <c r="R8" s="9">
        <f t="shared" si="0"/>
        <v>21173.440000000006</v>
      </c>
      <c r="S8" s="9">
        <f t="shared" si="0"/>
        <v>4831.8400000000011</v>
      </c>
      <c r="T8" s="9">
        <f t="shared" si="0"/>
        <v>22234.400000000009</v>
      </c>
      <c r="U8" s="9">
        <f t="shared" si="0"/>
        <v>4831.8400000000011</v>
      </c>
      <c r="V8" s="9">
        <f t="shared" si="0"/>
        <v>23184.200000000008</v>
      </c>
      <c r="W8" s="9">
        <f t="shared" si="0"/>
        <v>4719.9500000000007</v>
      </c>
      <c r="X8" s="9">
        <f t="shared" si="0"/>
        <v>24512.80000000001</v>
      </c>
      <c r="Y8" s="9">
        <f t="shared" si="0"/>
        <v>4719.9500000000007</v>
      </c>
      <c r="Z8" s="9">
        <f t="shared" si="0"/>
        <v>20971.720000000008</v>
      </c>
      <c r="AA8" s="9">
        <f t="shared" si="0"/>
        <v>4588.3700000000008</v>
      </c>
      <c r="AB8" s="9">
        <f t="shared" si="0"/>
        <v>20283.570000000011</v>
      </c>
      <c r="AC8" s="9">
        <f t="shared" si="0"/>
        <v>4480.3600000000006</v>
      </c>
      <c r="AD8" s="9">
        <f t="shared" si="0"/>
        <v>17285.87000000001</v>
      </c>
      <c r="AE8" s="9">
        <f t="shared" si="0"/>
        <v>4352.76</v>
      </c>
      <c r="AF8" s="1">
        <f>SUM(H8:AD8)</f>
        <v>309416.40000000008</v>
      </c>
    </row>
    <row r="9" spans="1:32">
      <c r="A9" s="1"/>
      <c r="B9" s="34" t="s">
        <v>16</v>
      </c>
      <c r="C9" s="35"/>
      <c r="D9" s="35"/>
      <c r="E9" s="35"/>
      <c r="F9" s="36"/>
      <c r="G9" s="14"/>
      <c r="H9" s="9">
        <v>3974.75</v>
      </c>
      <c r="I9" s="9">
        <v>0</v>
      </c>
      <c r="J9" s="9">
        <v>3974.75</v>
      </c>
      <c r="K9" s="9">
        <v>0</v>
      </c>
      <c r="L9" s="9">
        <v>3974.74</v>
      </c>
      <c r="M9" s="9">
        <v>0</v>
      </c>
      <c r="N9" s="9">
        <v>3974.74</v>
      </c>
      <c r="O9" s="9">
        <v>0</v>
      </c>
      <c r="P9" s="9">
        <v>3974.74</v>
      </c>
      <c r="Q9" s="9">
        <v>0</v>
      </c>
      <c r="R9" s="9">
        <v>3974.74</v>
      </c>
      <c r="S9" s="9">
        <v>0</v>
      </c>
      <c r="T9" s="9">
        <v>3974.74</v>
      </c>
      <c r="U9" s="9">
        <v>0</v>
      </c>
      <c r="V9" s="9">
        <v>3974.74</v>
      </c>
      <c r="W9" s="9">
        <v>0</v>
      </c>
      <c r="X9" s="9">
        <v>3974.74</v>
      </c>
      <c r="Y9" s="9">
        <v>0</v>
      </c>
      <c r="Z9" s="9">
        <v>4233.3999999999996</v>
      </c>
      <c r="AA9" s="9">
        <v>0</v>
      </c>
      <c r="AB9" s="9">
        <v>4233.3999999999996</v>
      </c>
      <c r="AC9" s="9">
        <v>0</v>
      </c>
      <c r="AD9" s="9">
        <v>4233.3999999999996</v>
      </c>
      <c r="AE9" s="9">
        <v>0</v>
      </c>
      <c r="AF9" s="1">
        <f>SUM(H9:AE9)</f>
        <v>48472.88</v>
      </c>
    </row>
    <row r="10" spans="1:32">
      <c r="A10" s="1"/>
      <c r="B10" s="34" t="s">
        <v>17</v>
      </c>
      <c r="C10" s="35"/>
      <c r="D10" s="35"/>
      <c r="E10" s="35"/>
      <c r="F10" s="36"/>
      <c r="G10" s="14"/>
      <c r="H10" s="9">
        <v>4545.99</v>
      </c>
      <c r="I10" s="9">
        <v>250.48</v>
      </c>
      <c r="J10" s="9">
        <v>3854.96</v>
      </c>
      <c r="K10" s="9">
        <v>124.08</v>
      </c>
      <c r="L10" s="9">
        <v>3311.41</v>
      </c>
      <c r="M10" s="9">
        <v>122.36</v>
      </c>
      <c r="N10" s="9">
        <v>4110.2299999999996</v>
      </c>
      <c r="O10" s="9">
        <v>143.41</v>
      </c>
      <c r="P10" s="9">
        <v>4107.7700000000004</v>
      </c>
      <c r="Q10" s="9">
        <v>116.71</v>
      </c>
      <c r="R10" s="9">
        <v>2913.78</v>
      </c>
      <c r="S10" s="9">
        <v>0</v>
      </c>
      <c r="T10" s="9">
        <v>3024.94</v>
      </c>
      <c r="U10" s="9">
        <v>111.89</v>
      </c>
      <c r="V10" s="9">
        <v>2646.14</v>
      </c>
      <c r="W10" s="9">
        <v>0</v>
      </c>
      <c r="X10" s="9">
        <v>7515.82</v>
      </c>
      <c r="Y10" s="9">
        <v>131.58000000000001</v>
      </c>
      <c r="Z10" s="9">
        <v>4921.55</v>
      </c>
      <c r="AA10" s="9">
        <v>108.01</v>
      </c>
      <c r="AB10" s="9">
        <v>7231.1</v>
      </c>
      <c r="AC10" s="9">
        <v>127.6</v>
      </c>
      <c r="AD10" s="9">
        <v>5011.4799999999996</v>
      </c>
      <c r="AE10" s="9">
        <v>208.17</v>
      </c>
      <c r="AF10" s="1">
        <f>SUM(H10:AE10)</f>
        <v>54639.460000000006</v>
      </c>
    </row>
    <row r="11" spans="1:32">
      <c r="A11" s="1"/>
      <c r="B11" s="34" t="s">
        <v>18</v>
      </c>
      <c r="C11" s="35"/>
      <c r="D11" s="35"/>
      <c r="E11" s="35"/>
      <c r="F11" s="36"/>
      <c r="G11" s="14"/>
      <c r="H11" s="9">
        <f>H8+H9-H10</f>
        <v>20658.840000000004</v>
      </c>
      <c r="I11" s="9">
        <f t="shared" ref="I11:AE11" si="1">I8+I9-I10</f>
        <v>5338.4000000000005</v>
      </c>
      <c r="J11" s="9">
        <f t="shared" si="1"/>
        <v>20778.630000000005</v>
      </c>
      <c r="K11" s="9">
        <f t="shared" si="1"/>
        <v>5214.3200000000006</v>
      </c>
      <c r="L11" s="9">
        <f t="shared" si="1"/>
        <v>21441.960000000003</v>
      </c>
      <c r="M11" s="9">
        <f t="shared" si="1"/>
        <v>5091.9600000000009</v>
      </c>
      <c r="N11" s="9">
        <f t="shared" si="1"/>
        <v>21306.470000000005</v>
      </c>
      <c r="O11" s="9">
        <f t="shared" si="1"/>
        <v>4948.5500000000011</v>
      </c>
      <c r="P11" s="9">
        <f t="shared" si="1"/>
        <v>21173.440000000006</v>
      </c>
      <c r="Q11" s="9">
        <f t="shared" si="1"/>
        <v>4831.8400000000011</v>
      </c>
      <c r="R11" s="9">
        <f t="shared" si="1"/>
        <v>22234.400000000009</v>
      </c>
      <c r="S11" s="9">
        <f t="shared" si="1"/>
        <v>4831.8400000000011</v>
      </c>
      <c r="T11" s="9">
        <f t="shared" si="1"/>
        <v>23184.200000000008</v>
      </c>
      <c r="U11" s="9">
        <f t="shared" si="1"/>
        <v>4719.9500000000007</v>
      </c>
      <c r="V11" s="9">
        <f t="shared" si="1"/>
        <v>24512.80000000001</v>
      </c>
      <c r="W11" s="9">
        <f t="shared" si="1"/>
        <v>4719.9500000000007</v>
      </c>
      <c r="X11" s="9">
        <f t="shared" si="1"/>
        <v>20971.720000000008</v>
      </c>
      <c r="Y11" s="9">
        <f t="shared" si="1"/>
        <v>4588.3700000000008</v>
      </c>
      <c r="Z11" s="9">
        <f t="shared" si="1"/>
        <v>20283.570000000011</v>
      </c>
      <c r="AA11" s="9">
        <f t="shared" si="1"/>
        <v>4480.3600000000006</v>
      </c>
      <c r="AB11" s="9">
        <f t="shared" si="1"/>
        <v>17285.87000000001</v>
      </c>
      <c r="AC11" s="9">
        <f t="shared" si="1"/>
        <v>4352.76</v>
      </c>
      <c r="AD11" s="9">
        <f t="shared" si="1"/>
        <v>16507.790000000012</v>
      </c>
      <c r="AE11" s="9">
        <f t="shared" si="1"/>
        <v>4144.59</v>
      </c>
      <c r="AF11" s="1">
        <f>SUM(H11:AD11)</f>
        <v>303457.99000000011</v>
      </c>
    </row>
    <row r="12" spans="1:32">
      <c r="A12" s="1"/>
      <c r="B12" s="34"/>
      <c r="C12" s="35"/>
      <c r="D12" s="35"/>
      <c r="E12" s="35"/>
      <c r="F12" s="36"/>
      <c r="G12" s="13"/>
      <c r="H12" s="20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1"/>
      <c r="AF12" s="1"/>
    </row>
    <row r="13" spans="1:32">
      <c r="A13" s="1"/>
      <c r="B13" s="37" t="s">
        <v>19</v>
      </c>
      <c r="C13" s="38"/>
      <c r="D13" s="38"/>
      <c r="E13" s="38"/>
      <c r="F13" s="39"/>
      <c r="G13" s="15"/>
      <c r="H13" s="2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1"/>
      <c r="AF13" s="1"/>
    </row>
    <row r="14" spans="1:32">
      <c r="A14" s="1">
        <v>2</v>
      </c>
      <c r="B14" s="40" t="s">
        <v>28</v>
      </c>
      <c r="C14" s="41"/>
      <c r="D14" s="41"/>
      <c r="E14" s="41"/>
      <c r="F14" s="42"/>
      <c r="G14" s="17"/>
      <c r="H14" s="20">
        <f>SUM(H15:I20)</f>
        <v>0</v>
      </c>
      <c r="I14" s="21"/>
      <c r="J14" s="20">
        <f t="shared" ref="J14" si="2">SUM(J15:K20)</f>
        <v>0</v>
      </c>
      <c r="K14" s="21"/>
      <c r="L14" s="20">
        <f t="shared" ref="L14" si="3">SUM(L15:M20)</f>
        <v>0</v>
      </c>
      <c r="M14" s="21"/>
      <c r="N14" s="20">
        <f t="shared" ref="N14" si="4">SUM(N15:O20)</f>
        <v>116.4</v>
      </c>
      <c r="O14" s="21"/>
      <c r="P14" s="20">
        <f t="shared" ref="P14" si="5">SUM(P15:Q20)</f>
        <v>0</v>
      </c>
      <c r="Q14" s="21"/>
      <c r="R14" s="20">
        <f t="shared" ref="R14" si="6">SUM(R15:S20)</f>
        <v>0</v>
      </c>
      <c r="S14" s="21"/>
      <c r="T14" s="20">
        <f t="shared" ref="T14" si="7">SUM(T15:U20)</f>
        <v>0</v>
      </c>
      <c r="U14" s="21"/>
      <c r="V14" s="20">
        <f t="shared" ref="V14" si="8">SUM(V15:W20)</f>
        <v>239.9</v>
      </c>
      <c r="W14" s="21"/>
      <c r="X14" s="20">
        <f t="shared" ref="X14" si="9">SUM(X15:Y20)</f>
        <v>1049.55</v>
      </c>
      <c r="Y14" s="21"/>
      <c r="Z14" s="20">
        <f t="shared" ref="Z14" si="10">SUM(Z15:AA20)</f>
        <v>0</v>
      </c>
      <c r="AA14" s="21"/>
      <c r="AB14" s="20">
        <f t="shared" ref="AB14" si="11">SUM(AB15:AC20)</f>
        <v>0</v>
      </c>
      <c r="AC14" s="21"/>
      <c r="AD14" s="20">
        <f t="shared" ref="AD14" si="12">SUM(AD15:AE20)</f>
        <v>0</v>
      </c>
      <c r="AE14" s="21"/>
      <c r="AF14" s="1">
        <f>SUM(H14:AD14)</f>
        <v>1405.85</v>
      </c>
    </row>
    <row r="15" spans="1:32" ht="31.5" customHeight="1">
      <c r="A15" s="1"/>
      <c r="B15" s="43" t="s">
        <v>39</v>
      </c>
      <c r="C15" s="44"/>
      <c r="D15" s="44"/>
      <c r="E15" s="44"/>
      <c r="F15" s="45"/>
      <c r="G15" s="18"/>
      <c r="H15" s="20"/>
      <c r="I15" s="21"/>
      <c r="J15" s="20"/>
      <c r="K15" s="21"/>
      <c r="L15" s="20"/>
      <c r="M15" s="21"/>
      <c r="N15" s="20">
        <v>116.4</v>
      </c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1"/>
    </row>
    <row r="16" spans="1:32" ht="31.5" customHeight="1">
      <c r="A16" s="1"/>
      <c r="B16" s="22" t="s">
        <v>40</v>
      </c>
      <c r="C16" s="23"/>
      <c r="D16" s="23"/>
      <c r="E16" s="23"/>
      <c r="F16" s="24"/>
      <c r="G16" s="10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>
        <v>239.9</v>
      </c>
      <c r="W16" s="21"/>
      <c r="X16" s="20"/>
      <c r="Y16" s="21"/>
      <c r="Z16" s="20"/>
      <c r="AA16" s="21"/>
      <c r="AB16" s="20"/>
      <c r="AC16" s="21"/>
      <c r="AD16" s="20"/>
      <c r="AE16" s="21"/>
      <c r="AF16" s="1"/>
    </row>
    <row r="17" spans="1:32" ht="31.5" customHeight="1">
      <c r="A17" s="1"/>
      <c r="B17" s="43" t="s">
        <v>41</v>
      </c>
      <c r="C17" s="44"/>
      <c r="D17" s="44"/>
      <c r="E17" s="44"/>
      <c r="F17" s="45"/>
      <c r="G17" s="18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>
        <v>1049.55</v>
      </c>
      <c r="Y17" s="21"/>
      <c r="Z17" s="20"/>
      <c r="AA17" s="21"/>
      <c r="AB17" s="20"/>
      <c r="AC17" s="21"/>
      <c r="AD17" s="20"/>
      <c r="AE17" s="21"/>
      <c r="AF17" s="1"/>
    </row>
    <row r="18" spans="1:32" ht="31.5" customHeight="1">
      <c r="A18" s="1"/>
      <c r="B18" s="43"/>
      <c r="C18" s="44"/>
      <c r="D18" s="44"/>
      <c r="E18" s="44"/>
      <c r="F18" s="45"/>
      <c r="G18" s="18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1"/>
    </row>
    <row r="19" spans="1:32" ht="31.5" customHeight="1">
      <c r="A19" s="1"/>
      <c r="B19" s="22"/>
      <c r="C19" s="23"/>
      <c r="D19" s="23"/>
      <c r="E19" s="23"/>
      <c r="F19" s="24"/>
      <c r="G19" s="10"/>
      <c r="H19" s="20"/>
      <c r="I19" s="21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1"/>
    </row>
    <row r="20" spans="1:32" ht="31.5" customHeight="1">
      <c r="A20" s="1"/>
      <c r="B20" s="22"/>
      <c r="C20" s="23"/>
      <c r="D20" s="23"/>
      <c r="E20" s="23"/>
      <c r="F20" s="24"/>
      <c r="G20" s="10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0"/>
      <c r="AE20" s="21"/>
      <c r="AF20" s="1"/>
    </row>
    <row r="21" spans="1:32">
      <c r="A21" s="1"/>
      <c r="B21" s="40"/>
      <c r="C21" s="41"/>
      <c r="D21" s="41"/>
      <c r="E21" s="41"/>
      <c r="F21" s="42"/>
      <c r="G21" s="17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1"/>
    </row>
    <row r="22" spans="1:32">
      <c r="A22" s="1"/>
      <c r="B22" s="40"/>
      <c r="C22" s="41"/>
      <c r="D22" s="41"/>
      <c r="E22" s="41"/>
      <c r="F22" s="42"/>
      <c r="G22" s="17"/>
      <c r="H22" s="20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1"/>
      <c r="AF22" s="1"/>
    </row>
    <row r="23" spans="1:32">
      <c r="A23" s="1">
        <v>3</v>
      </c>
      <c r="B23" s="40" t="s">
        <v>27</v>
      </c>
      <c r="C23" s="41"/>
      <c r="D23" s="41"/>
      <c r="E23" s="41"/>
      <c r="F23" s="42"/>
      <c r="G23" s="17"/>
      <c r="H23" s="20">
        <f>H24+H25+H26+H27+H28+H29+H30</f>
        <v>1991.6819999999998</v>
      </c>
      <c r="I23" s="21"/>
      <c r="J23" s="20">
        <f t="shared" ref="J23:AD23" si="13">J24+J25+J26+J27+J28+J29+J30</f>
        <v>1991.6819999999998</v>
      </c>
      <c r="K23" s="21"/>
      <c r="L23" s="20">
        <f t="shared" si="13"/>
        <v>1991.6819999999998</v>
      </c>
      <c r="M23" s="21"/>
      <c r="N23" s="20">
        <f t="shared" si="13"/>
        <v>1991.6819999999998</v>
      </c>
      <c r="O23" s="21"/>
      <c r="P23" s="20">
        <f t="shared" si="13"/>
        <v>1991.6819999999998</v>
      </c>
      <c r="Q23" s="21"/>
      <c r="R23" s="20">
        <f t="shared" si="13"/>
        <v>1991.6819999999998</v>
      </c>
      <c r="S23" s="21"/>
      <c r="T23" s="20">
        <f t="shared" si="13"/>
        <v>1991.6819999999998</v>
      </c>
      <c r="U23" s="21"/>
      <c r="V23" s="20">
        <f t="shared" si="13"/>
        <v>1991.6819999999998</v>
      </c>
      <c r="W23" s="21"/>
      <c r="X23" s="20">
        <f t="shared" si="13"/>
        <v>1991.6819999999998</v>
      </c>
      <c r="Y23" s="21"/>
      <c r="Z23" s="20">
        <f t="shared" si="13"/>
        <v>2310.6959999999999</v>
      </c>
      <c r="AA23" s="21"/>
      <c r="AB23" s="20">
        <f t="shared" si="13"/>
        <v>2310.6959999999999</v>
      </c>
      <c r="AC23" s="21"/>
      <c r="AD23" s="20">
        <f t="shared" si="13"/>
        <v>2310.6959999999999</v>
      </c>
      <c r="AE23" s="21"/>
      <c r="AF23" s="1">
        <f t="shared" ref="AF23:AF30" si="14">SUM(H23:AD23)</f>
        <v>24857.226000000002</v>
      </c>
    </row>
    <row r="24" spans="1:32">
      <c r="A24" s="1"/>
      <c r="B24" s="33" t="s">
        <v>20</v>
      </c>
      <c r="C24" s="33"/>
      <c r="D24" s="33"/>
      <c r="E24" s="33"/>
      <c r="F24" s="3">
        <v>0</v>
      </c>
      <c r="G24" s="12">
        <v>0</v>
      </c>
      <c r="H24" s="20">
        <f>F24*Q4</f>
        <v>0</v>
      </c>
      <c r="I24" s="21"/>
      <c r="J24" s="20">
        <f>F24*Q4</f>
        <v>0</v>
      </c>
      <c r="K24" s="21"/>
      <c r="L24" s="20">
        <f>F24*Q4</f>
        <v>0</v>
      </c>
      <c r="M24" s="21"/>
      <c r="N24" s="20">
        <f>F24*Q4</f>
        <v>0</v>
      </c>
      <c r="O24" s="21"/>
      <c r="P24" s="20">
        <f>F24*Q4</f>
        <v>0</v>
      </c>
      <c r="Q24" s="21"/>
      <c r="R24" s="20">
        <f>F24*Q4</f>
        <v>0</v>
      </c>
      <c r="S24" s="21"/>
      <c r="T24" s="20">
        <f>F24*Q4</f>
        <v>0</v>
      </c>
      <c r="U24" s="21"/>
      <c r="V24" s="20">
        <f>F24*Q4</f>
        <v>0</v>
      </c>
      <c r="W24" s="21"/>
      <c r="X24" s="20">
        <f>F24*Q4</f>
        <v>0</v>
      </c>
      <c r="Y24" s="21"/>
      <c r="Z24" s="20">
        <f>G24*Q4-(40.2*0.5*G24)</f>
        <v>0</v>
      </c>
      <c r="AA24" s="21"/>
      <c r="AB24" s="20">
        <f>G24*Q4-(40.2*0.5*G24)</f>
        <v>0</v>
      </c>
      <c r="AC24" s="21"/>
      <c r="AD24" s="20">
        <f>G24*Q4-(40.2*0.5*G24)</f>
        <v>0</v>
      </c>
      <c r="AE24" s="21"/>
      <c r="AF24" s="1">
        <f t="shared" si="14"/>
        <v>0</v>
      </c>
    </row>
    <row r="25" spans="1:32" ht="30.75" customHeight="1">
      <c r="A25" s="1"/>
      <c r="B25" s="30" t="s">
        <v>36</v>
      </c>
      <c r="C25" s="31"/>
      <c r="D25" s="31"/>
      <c r="E25" s="32"/>
      <c r="F25" s="4">
        <v>3.01</v>
      </c>
      <c r="G25" s="11">
        <v>3.49</v>
      </c>
      <c r="H25" s="20">
        <f>F25*Q4-(40.2*0.5*3.01)</f>
        <v>865.07399999999996</v>
      </c>
      <c r="I25" s="21"/>
      <c r="J25" s="20">
        <f>F25*Q4-(40.2*0.5*3.01)</f>
        <v>865.07399999999996</v>
      </c>
      <c r="K25" s="21"/>
      <c r="L25" s="20">
        <f>F25*Q4-(40.2*0.5*3.01)</f>
        <v>865.07399999999996</v>
      </c>
      <c r="M25" s="21"/>
      <c r="N25" s="20">
        <f>F25*Q4-(40.2*0.5*3.01)</f>
        <v>865.07399999999996</v>
      </c>
      <c r="O25" s="21"/>
      <c r="P25" s="20">
        <f>F25*Q4-(40.2*0.5*3.01)</f>
        <v>865.07399999999996</v>
      </c>
      <c r="Q25" s="21"/>
      <c r="R25" s="20">
        <f>F25*Q4-(40.2*0.5*3.01)</f>
        <v>865.07399999999996</v>
      </c>
      <c r="S25" s="21"/>
      <c r="T25" s="20">
        <f>F25*Q4-(40.2*0.5*3.01)</f>
        <v>865.07399999999996</v>
      </c>
      <c r="U25" s="21"/>
      <c r="V25" s="20">
        <f>F25*Q4-(40.2*0.5*3.01)</f>
        <v>865.07399999999996</v>
      </c>
      <c r="W25" s="21"/>
      <c r="X25" s="20">
        <f>F25*Q4-(40.2*0.5*3.01)</f>
        <v>865.07399999999996</v>
      </c>
      <c r="Y25" s="21"/>
      <c r="Z25" s="20">
        <f>G25*Q4-(40.2*0.5*G25)</f>
        <v>1003.026</v>
      </c>
      <c r="AA25" s="21"/>
      <c r="AB25" s="20">
        <f>G25*Q4-(40.2*0.5*G25)</f>
        <v>1003.026</v>
      </c>
      <c r="AC25" s="21"/>
      <c r="AD25" s="20">
        <f>G25*Q4-(40.2*0.5*G25)</f>
        <v>1003.026</v>
      </c>
      <c r="AE25" s="21"/>
      <c r="AF25" s="1">
        <f t="shared" si="14"/>
        <v>10794.743999999999</v>
      </c>
    </row>
    <row r="26" spans="1:32" ht="27" customHeight="1">
      <c r="A26" s="1"/>
      <c r="B26" s="30" t="s">
        <v>21</v>
      </c>
      <c r="C26" s="31"/>
      <c r="D26" s="31"/>
      <c r="E26" s="32"/>
      <c r="F26" s="3">
        <v>0.54</v>
      </c>
      <c r="G26" s="12">
        <v>0.63</v>
      </c>
      <c r="H26" s="20">
        <f>F26*Q4-(40.2*0.5*0.54)</f>
        <v>155.196</v>
      </c>
      <c r="I26" s="21"/>
      <c r="J26" s="20">
        <f>F26*Q4-(40.2*0.5*0.54)</f>
        <v>155.196</v>
      </c>
      <c r="K26" s="21"/>
      <c r="L26" s="20">
        <f>F26*Q4-(40.2*0.5*0.54)</f>
        <v>155.196</v>
      </c>
      <c r="M26" s="21"/>
      <c r="N26" s="20">
        <f>F26*Q4-(40.2*0.5*0.54)</f>
        <v>155.196</v>
      </c>
      <c r="O26" s="21"/>
      <c r="P26" s="20">
        <f>F26*Q4-(40.2*0.5*0.54)</f>
        <v>155.196</v>
      </c>
      <c r="Q26" s="21"/>
      <c r="R26" s="20">
        <f>F26*Q4-(40.2*0.5*0.54)</f>
        <v>155.196</v>
      </c>
      <c r="S26" s="21"/>
      <c r="T26" s="20">
        <f>F26*Q4-(40.2*0.5*0.54)</f>
        <v>155.196</v>
      </c>
      <c r="U26" s="21"/>
      <c r="V26" s="20">
        <f>F26*Q4-(40.2*0.5*0.54)</f>
        <v>155.196</v>
      </c>
      <c r="W26" s="21"/>
      <c r="X26" s="20">
        <f>F26*Q4-(40.2*0.5*0.54)</f>
        <v>155.196</v>
      </c>
      <c r="Y26" s="21"/>
      <c r="Z26" s="20">
        <f>G26*Q4-(40.2*0.5*G26)</f>
        <v>181.06199999999998</v>
      </c>
      <c r="AA26" s="21"/>
      <c r="AB26" s="20">
        <f>G26*Q4-(40.2*0.5*G26)</f>
        <v>181.06199999999998</v>
      </c>
      <c r="AC26" s="21"/>
      <c r="AD26" s="20">
        <f>G26*Q4-(40.2*0.5*G26)</f>
        <v>181.06199999999998</v>
      </c>
      <c r="AE26" s="21"/>
      <c r="AF26" s="1">
        <f t="shared" si="14"/>
        <v>1939.9499999999996</v>
      </c>
    </row>
    <row r="27" spans="1:32" ht="60" customHeight="1">
      <c r="A27" s="1"/>
      <c r="B27" s="30" t="s">
        <v>22</v>
      </c>
      <c r="C27" s="31"/>
      <c r="D27" s="31"/>
      <c r="E27" s="32"/>
      <c r="F27" s="4">
        <v>0.94</v>
      </c>
      <c r="G27" s="11">
        <v>1.0900000000000001</v>
      </c>
      <c r="H27" s="20">
        <f>F27*Q4-(40.2*0.5*0.94)</f>
        <v>270.15600000000001</v>
      </c>
      <c r="I27" s="21"/>
      <c r="J27" s="20">
        <f>F27*Q4-(40.2*0.5*0.94)</f>
        <v>270.15600000000001</v>
      </c>
      <c r="K27" s="21"/>
      <c r="L27" s="20">
        <f>F27*Q4-(40.2*0.5*0.94)</f>
        <v>270.15600000000001</v>
      </c>
      <c r="M27" s="21"/>
      <c r="N27" s="20">
        <f>F27*Q4-(40.2*0.5*0.94)</f>
        <v>270.15600000000001</v>
      </c>
      <c r="O27" s="21"/>
      <c r="P27" s="20">
        <f>F27*Q4-(40.2*0.5*0.94)</f>
        <v>270.15600000000001</v>
      </c>
      <c r="Q27" s="21"/>
      <c r="R27" s="20">
        <f>F27*Q4-(40.2*0.5*0.94)</f>
        <v>270.15600000000001</v>
      </c>
      <c r="S27" s="21"/>
      <c r="T27" s="20">
        <f>F27*Q4-(40.2*0.5*0.94)</f>
        <v>270.15600000000001</v>
      </c>
      <c r="U27" s="21"/>
      <c r="V27" s="20">
        <f>F27*Q4-(40.2*0.5*0.94)</f>
        <v>270.15600000000001</v>
      </c>
      <c r="W27" s="21"/>
      <c r="X27" s="20">
        <f>F27*Q4-(40.2*0.5*0.94)</f>
        <v>270.15600000000001</v>
      </c>
      <c r="Y27" s="21"/>
      <c r="Z27" s="20">
        <f>G27*Q4-(40.2*0.5*G27)</f>
        <v>313.26600000000002</v>
      </c>
      <c r="AA27" s="21"/>
      <c r="AB27" s="20">
        <f>G27*Q4-(40.2*0.5*G27)</f>
        <v>313.26600000000002</v>
      </c>
      <c r="AC27" s="21"/>
      <c r="AD27" s="20">
        <f>G27*Q4-(40.2*0.5*G27)</f>
        <v>313.26600000000002</v>
      </c>
      <c r="AE27" s="21"/>
      <c r="AF27" s="1">
        <f t="shared" si="14"/>
        <v>3371.2020000000002</v>
      </c>
    </row>
    <row r="28" spans="1:32" ht="58.5" customHeight="1">
      <c r="A28" s="1"/>
      <c r="B28" s="30" t="s">
        <v>23</v>
      </c>
      <c r="C28" s="31"/>
      <c r="D28" s="31"/>
      <c r="E28" s="32"/>
      <c r="F28" s="4">
        <v>0.77</v>
      </c>
      <c r="G28" s="11">
        <v>0.89</v>
      </c>
      <c r="H28" s="20">
        <f>F28*Q4-(40.2*0.5*0.77)</f>
        <v>221.298</v>
      </c>
      <c r="I28" s="21"/>
      <c r="J28" s="20">
        <f>F28*Q4-(40.2*0.5*0.77)</f>
        <v>221.298</v>
      </c>
      <c r="K28" s="21"/>
      <c r="L28" s="20">
        <f>F28*Q4-(40.2*0.5*0.77)</f>
        <v>221.298</v>
      </c>
      <c r="M28" s="21"/>
      <c r="N28" s="20">
        <f>F28*Q4-(40.2*0.5*0.77)</f>
        <v>221.298</v>
      </c>
      <c r="O28" s="21"/>
      <c r="P28" s="20">
        <f>F28*Q4-(40.2*0.5*0.77)</f>
        <v>221.298</v>
      </c>
      <c r="Q28" s="21"/>
      <c r="R28" s="20">
        <f>F28*Q4-(40.2*0.5*0.77)</f>
        <v>221.298</v>
      </c>
      <c r="S28" s="21"/>
      <c r="T28" s="20">
        <f>F28*Q4-(40.2*0.5*0.77)</f>
        <v>221.298</v>
      </c>
      <c r="U28" s="21"/>
      <c r="V28" s="20">
        <f>F28*Q4-(40.2*0.5*0.77)</f>
        <v>221.298</v>
      </c>
      <c r="W28" s="21"/>
      <c r="X28" s="20">
        <f>F28*Q4-(40.2*0.5*0.77)</f>
        <v>221.298</v>
      </c>
      <c r="Y28" s="21"/>
      <c r="Z28" s="20">
        <f>G28*Q4-(40.2*0.5*G28)</f>
        <v>255.786</v>
      </c>
      <c r="AA28" s="21"/>
      <c r="AB28" s="20">
        <f>G28*Q4-(40.2*0.5*G28)</f>
        <v>255.786</v>
      </c>
      <c r="AC28" s="21"/>
      <c r="AD28" s="20">
        <f>G28*Q4-(40.2*0.5*G28)</f>
        <v>255.786</v>
      </c>
      <c r="AE28" s="21"/>
      <c r="AF28" s="1">
        <f t="shared" si="14"/>
        <v>2759.04</v>
      </c>
    </row>
    <row r="29" spans="1:32" ht="45.75" customHeight="1">
      <c r="A29" s="1"/>
      <c r="B29" s="30" t="s">
        <v>24</v>
      </c>
      <c r="C29" s="31"/>
      <c r="D29" s="31"/>
      <c r="E29" s="32"/>
      <c r="F29" s="4">
        <v>1.67</v>
      </c>
      <c r="G29" s="11">
        <v>1.94</v>
      </c>
      <c r="H29" s="20">
        <f>F29*Q4-(40.2*0.5*1.67)</f>
        <v>479.95799999999997</v>
      </c>
      <c r="I29" s="21"/>
      <c r="J29" s="20">
        <f>F29*Q4-(40.2*0.5*1.67)</f>
        <v>479.95799999999997</v>
      </c>
      <c r="K29" s="21"/>
      <c r="L29" s="20">
        <f>F29*Q4-(40.2*0.5*1.67)</f>
        <v>479.95799999999997</v>
      </c>
      <c r="M29" s="21"/>
      <c r="N29" s="20">
        <f>F29*Q4-(40.2*0.5*1.67)</f>
        <v>479.95799999999997</v>
      </c>
      <c r="O29" s="21"/>
      <c r="P29" s="20">
        <f>F29*Q4-(40.2*0.5*1.67)</f>
        <v>479.95799999999997</v>
      </c>
      <c r="Q29" s="21"/>
      <c r="R29" s="20">
        <f>F29*Q4-(40.2*0.5*1.67)</f>
        <v>479.95799999999997</v>
      </c>
      <c r="S29" s="21"/>
      <c r="T29" s="20">
        <f>F29*Q4-(40.2*0.5*1.67)</f>
        <v>479.95799999999997</v>
      </c>
      <c r="U29" s="21"/>
      <c r="V29" s="20">
        <f>F29*Q4-(40.2*0.5*1.67)</f>
        <v>479.95799999999997</v>
      </c>
      <c r="W29" s="21"/>
      <c r="X29" s="20">
        <f>F29*Q4-(40.2*0.5*1.67)</f>
        <v>479.95799999999997</v>
      </c>
      <c r="Y29" s="21"/>
      <c r="Z29" s="20">
        <f>G29*Q4-(40.2*0.5*G29)</f>
        <v>557.55599999999993</v>
      </c>
      <c r="AA29" s="21"/>
      <c r="AB29" s="20">
        <f>G29*Q4-(40.2*0.5*G29)</f>
        <v>557.55599999999993</v>
      </c>
      <c r="AC29" s="21"/>
      <c r="AD29" s="20">
        <f>G29*Q4-(40.2*0.5*G29)</f>
        <v>557.55599999999993</v>
      </c>
      <c r="AE29" s="21"/>
      <c r="AF29" s="1">
        <f t="shared" si="14"/>
        <v>5992.2899999999991</v>
      </c>
    </row>
    <row r="30" spans="1:32">
      <c r="A30" s="1"/>
      <c r="B30" s="34" t="s">
        <v>25</v>
      </c>
      <c r="C30" s="35"/>
      <c r="D30" s="35"/>
      <c r="E30" s="35"/>
      <c r="F30" s="36"/>
      <c r="G30" s="13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1">
        <f t="shared" si="14"/>
        <v>0</v>
      </c>
    </row>
    <row r="31" spans="1:32">
      <c r="A31" s="1"/>
      <c r="B31" s="46"/>
      <c r="C31" s="47"/>
      <c r="D31" s="47"/>
      <c r="E31" s="47"/>
      <c r="F31" s="48"/>
      <c r="G31" s="19"/>
      <c r="H31" s="20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1"/>
      <c r="AF31" s="1"/>
    </row>
    <row r="32" spans="1:32">
      <c r="A32" s="1">
        <v>4</v>
      </c>
      <c r="B32" s="37" t="s">
        <v>26</v>
      </c>
      <c r="C32" s="38"/>
      <c r="D32" s="38"/>
      <c r="E32" s="38"/>
      <c r="F32" s="39"/>
      <c r="G32" s="15"/>
      <c r="H32" s="20">
        <f>H23+H14</f>
        <v>1991.6819999999998</v>
      </c>
      <c r="I32" s="21"/>
      <c r="J32" s="20">
        <f>J23+J14</f>
        <v>1991.6819999999998</v>
      </c>
      <c r="K32" s="21"/>
      <c r="L32" s="20">
        <f>L23+L14</f>
        <v>1991.6819999999998</v>
      </c>
      <c r="M32" s="21"/>
      <c r="N32" s="20">
        <f>N23+N14</f>
        <v>2108.0819999999999</v>
      </c>
      <c r="O32" s="21"/>
      <c r="P32" s="20">
        <f>P23+P14</f>
        <v>1991.6819999999998</v>
      </c>
      <c r="Q32" s="21"/>
      <c r="R32" s="20">
        <f>R23+R14</f>
        <v>1991.6819999999998</v>
      </c>
      <c r="S32" s="21"/>
      <c r="T32" s="20">
        <f>T23+T14</f>
        <v>1991.6819999999998</v>
      </c>
      <c r="U32" s="21"/>
      <c r="V32" s="20">
        <f>V23+V14</f>
        <v>2231.5819999999999</v>
      </c>
      <c r="W32" s="21"/>
      <c r="X32" s="20">
        <f>X23+X14</f>
        <v>3041.232</v>
      </c>
      <c r="Y32" s="21"/>
      <c r="Z32" s="20">
        <f>Z23+Z14</f>
        <v>2310.6959999999999</v>
      </c>
      <c r="AA32" s="21"/>
      <c r="AB32" s="20">
        <f>AB23+AB14</f>
        <v>2310.6959999999999</v>
      </c>
      <c r="AC32" s="21"/>
      <c r="AD32" s="20">
        <f>AD23+AD14</f>
        <v>2310.6959999999999</v>
      </c>
      <c r="AE32" s="21"/>
      <c r="AF32" s="1">
        <f>SUM(H32:AE32)</f>
        <v>26263.075999999997</v>
      </c>
    </row>
    <row r="33" spans="1:32">
      <c r="A33" s="1"/>
      <c r="B33" s="46"/>
      <c r="C33" s="47"/>
      <c r="D33" s="47"/>
      <c r="E33" s="47"/>
      <c r="F33" s="48"/>
      <c r="G33" s="19"/>
      <c r="H33" s="2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1"/>
      <c r="AF33" s="1">
        <f>SUM(H33:AD33)</f>
        <v>0</v>
      </c>
    </row>
    <row r="34" spans="1:32">
      <c r="A34" s="1">
        <v>5</v>
      </c>
      <c r="B34" s="37" t="s">
        <v>29</v>
      </c>
      <c r="C34" s="38"/>
      <c r="D34" s="38"/>
      <c r="E34" s="38"/>
      <c r="F34" s="39"/>
      <c r="G34" s="15"/>
      <c r="H34" s="20">
        <f>14764.44+H10+I10-H32</f>
        <v>17569.227999999999</v>
      </c>
      <c r="I34" s="21"/>
      <c r="J34" s="20">
        <f>H34+J10+K10-J32</f>
        <v>19556.585999999999</v>
      </c>
      <c r="K34" s="21"/>
      <c r="L34" s="20">
        <f>J34+L10+M10-L32</f>
        <v>20998.673999999999</v>
      </c>
      <c r="M34" s="21"/>
      <c r="N34" s="20">
        <f>L34+N10+O10-N32</f>
        <v>23144.232</v>
      </c>
      <c r="O34" s="21"/>
      <c r="P34" s="20">
        <f>N34+P10+Q10-P32</f>
        <v>25377.03</v>
      </c>
      <c r="Q34" s="21"/>
      <c r="R34" s="20">
        <f>P34+R10+S10-R32</f>
        <v>26299.127999999997</v>
      </c>
      <c r="S34" s="21"/>
      <c r="T34" s="20">
        <f>R34+T10+U10-T32</f>
        <v>27444.275999999994</v>
      </c>
      <c r="U34" s="21"/>
      <c r="V34" s="20">
        <f>T34+V10+W10-V32</f>
        <v>27858.833999999995</v>
      </c>
      <c r="W34" s="21"/>
      <c r="X34" s="20">
        <f>V34+X10+Y10-X32</f>
        <v>32465.001999999997</v>
      </c>
      <c r="Y34" s="21"/>
      <c r="Z34" s="20">
        <f>X34+Z10+AA10-Z32</f>
        <v>35183.865999999995</v>
      </c>
      <c r="AA34" s="21"/>
      <c r="AB34" s="20">
        <f>Z34+AB10+AC10-AB32</f>
        <v>40231.869999999995</v>
      </c>
      <c r="AC34" s="21"/>
      <c r="AD34" s="20">
        <f>AB34+AD10+AE10-AD32</f>
        <v>43140.823999999993</v>
      </c>
      <c r="AE34" s="21"/>
      <c r="AF34" s="1">
        <f>SUM(H34:AD34)</f>
        <v>339269.54999999993</v>
      </c>
    </row>
    <row r="35" spans="1:32">
      <c r="A35" s="1">
        <v>6</v>
      </c>
      <c r="B35" s="37" t="s">
        <v>32</v>
      </c>
      <c r="C35" s="38"/>
      <c r="D35" s="38"/>
      <c r="E35" s="38"/>
      <c r="F35" s="39"/>
      <c r="G35" s="15"/>
      <c r="H35" s="20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1"/>
      <c r="AF35" s="6">
        <f>AD34</f>
        <v>43140.823999999993</v>
      </c>
    </row>
  </sheetData>
  <mergeCells count="267">
    <mergeCell ref="Z19:AA19"/>
    <mergeCell ref="AB19:AC19"/>
    <mergeCell ref="AD19:AE19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B19:F19"/>
    <mergeCell ref="B20:F20"/>
    <mergeCell ref="H19:I19"/>
    <mergeCell ref="H20:I20"/>
    <mergeCell ref="J19:K19"/>
    <mergeCell ref="L19:M19"/>
    <mergeCell ref="N19:O19"/>
    <mergeCell ref="P19:Q19"/>
    <mergeCell ref="R19:S19"/>
    <mergeCell ref="AD17:AE17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B18:F18"/>
    <mergeCell ref="H17:I17"/>
    <mergeCell ref="H18:I18"/>
    <mergeCell ref="J17:K17"/>
    <mergeCell ref="L17:M17"/>
    <mergeCell ref="N17:O17"/>
    <mergeCell ref="P17:Q17"/>
    <mergeCell ref="R17:S17"/>
    <mergeCell ref="T17:U17"/>
    <mergeCell ref="B17:F17"/>
    <mergeCell ref="B35:F35"/>
    <mergeCell ref="B23:F23"/>
    <mergeCell ref="B30:F30"/>
    <mergeCell ref="B22:F22"/>
    <mergeCell ref="B32:F32"/>
    <mergeCell ref="B33:F33"/>
    <mergeCell ref="B34:F34"/>
    <mergeCell ref="B29:E29"/>
    <mergeCell ref="B31:F31"/>
    <mergeCell ref="A2:AD2"/>
    <mergeCell ref="A3:AD3"/>
    <mergeCell ref="B27:E27"/>
    <mergeCell ref="B28:E28"/>
    <mergeCell ref="B24:E24"/>
    <mergeCell ref="B25:E25"/>
    <mergeCell ref="B26:E26"/>
    <mergeCell ref="B10:F10"/>
    <mergeCell ref="B11:F11"/>
    <mergeCell ref="B12:F12"/>
    <mergeCell ref="B13:F13"/>
    <mergeCell ref="B14:F14"/>
    <mergeCell ref="B15:F15"/>
    <mergeCell ref="B21:F21"/>
    <mergeCell ref="H6:I6"/>
    <mergeCell ref="B6:F6"/>
    <mergeCell ref="B7:F7"/>
    <mergeCell ref="B8:F8"/>
    <mergeCell ref="B9:F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28:I28"/>
    <mergeCell ref="H29:I29"/>
    <mergeCell ref="H32:I32"/>
    <mergeCell ref="J23:K23"/>
    <mergeCell ref="J24:K24"/>
    <mergeCell ref="J25:K25"/>
    <mergeCell ref="J26:K26"/>
    <mergeCell ref="J27:K27"/>
    <mergeCell ref="J28:K28"/>
    <mergeCell ref="J29:K29"/>
    <mergeCell ref="J32:K32"/>
    <mergeCell ref="H23:I23"/>
    <mergeCell ref="H24:I24"/>
    <mergeCell ref="H25:I25"/>
    <mergeCell ref="H26:I26"/>
    <mergeCell ref="H27:I27"/>
    <mergeCell ref="N28:O28"/>
    <mergeCell ref="N29:O29"/>
    <mergeCell ref="J34:K34"/>
    <mergeCell ref="L23:M23"/>
    <mergeCell ref="L24:M24"/>
    <mergeCell ref="L25:M25"/>
    <mergeCell ref="L26:M26"/>
    <mergeCell ref="L27:M27"/>
    <mergeCell ref="L28:M28"/>
    <mergeCell ref="L29:M29"/>
    <mergeCell ref="L32:M32"/>
    <mergeCell ref="L34:M34"/>
    <mergeCell ref="N32:O32"/>
    <mergeCell ref="N34:O34"/>
    <mergeCell ref="P23:Q23"/>
    <mergeCell ref="P24:Q24"/>
    <mergeCell ref="P25:Q25"/>
    <mergeCell ref="P26:Q26"/>
    <mergeCell ref="P27:Q27"/>
    <mergeCell ref="P28:Q28"/>
    <mergeCell ref="P29:Q29"/>
    <mergeCell ref="P32:Q32"/>
    <mergeCell ref="P34:Q34"/>
    <mergeCell ref="N23:O23"/>
    <mergeCell ref="N24:O24"/>
    <mergeCell ref="N25:O25"/>
    <mergeCell ref="N26:O26"/>
    <mergeCell ref="N27:O27"/>
    <mergeCell ref="R28:S28"/>
    <mergeCell ref="R29:S29"/>
    <mergeCell ref="R32:S32"/>
    <mergeCell ref="R34:S34"/>
    <mergeCell ref="T23:U23"/>
    <mergeCell ref="T24:U24"/>
    <mergeCell ref="T25:U25"/>
    <mergeCell ref="T26:U26"/>
    <mergeCell ref="T27:U27"/>
    <mergeCell ref="T28:U28"/>
    <mergeCell ref="T29:U29"/>
    <mergeCell ref="T32:U32"/>
    <mergeCell ref="T34:U34"/>
    <mergeCell ref="R23:S23"/>
    <mergeCell ref="R24:S24"/>
    <mergeCell ref="R25:S25"/>
    <mergeCell ref="R26:S26"/>
    <mergeCell ref="R27:S27"/>
    <mergeCell ref="V28:W28"/>
    <mergeCell ref="V29:W29"/>
    <mergeCell ref="V32:W32"/>
    <mergeCell ref="V34:W34"/>
    <mergeCell ref="X23:Y23"/>
    <mergeCell ref="X24:Y24"/>
    <mergeCell ref="X25:Y25"/>
    <mergeCell ref="X26:Y26"/>
    <mergeCell ref="X27:Y27"/>
    <mergeCell ref="X28:Y28"/>
    <mergeCell ref="X29:Y29"/>
    <mergeCell ref="X32:Y32"/>
    <mergeCell ref="X34:Y34"/>
    <mergeCell ref="V23:W23"/>
    <mergeCell ref="V24:W24"/>
    <mergeCell ref="V25:W25"/>
    <mergeCell ref="V26:W26"/>
    <mergeCell ref="V27:W27"/>
    <mergeCell ref="AB26:AC26"/>
    <mergeCell ref="AB27:AC27"/>
    <mergeCell ref="AB28:AC28"/>
    <mergeCell ref="AB29:AC29"/>
    <mergeCell ref="AB32:AC32"/>
    <mergeCell ref="AB34:AC34"/>
    <mergeCell ref="Z23:AA23"/>
    <mergeCell ref="Z24:AA24"/>
    <mergeCell ref="Z25:AA25"/>
    <mergeCell ref="Z26:AA26"/>
    <mergeCell ref="Z27:AA27"/>
    <mergeCell ref="AB14:AC14"/>
    <mergeCell ref="Z14:AA14"/>
    <mergeCell ref="X14:Y14"/>
    <mergeCell ref="V14:W14"/>
    <mergeCell ref="T14:U14"/>
    <mergeCell ref="AD28:AE28"/>
    <mergeCell ref="AD29:AE29"/>
    <mergeCell ref="AD32:AE32"/>
    <mergeCell ref="AD34:AE34"/>
    <mergeCell ref="AD14:AE14"/>
    <mergeCell ref="AD15:AE15"/>
    <mergeCell ref="AD21:AE21"/>
    <mergeCell ref="AD23:AE23"/>
    <mergeCell ref="AD24:AE24"/>
    <mergeCell ref="AD25:AE25"/>
    <mergeCell ref="AD26:AE26"/>
    <mergeCell ref="AD27:AE27"/>
    <mergeCell ref="Z28:AA28"/>
    <mergeCell ref="Z29:AA29"/>
    <mergeCell ref="Z32:AA32"/>
    <mergeCell ref="Z34:AA34"/>
    <mergeCell ref="AB23:AC23"/>
    <mergeCell ref="AB24:AC24"/>
    <mergeCell ref="AB25:AC25"/>
    <mergeCell ref="H14:I14"/>
    <mergeCell ref="H15:I15"/>
    <mergeCell ref="H21:I21"/>
    <mergeCell ref="J15:K15"/>
    <mergeCell ref="J21:K21"/>
    <mergeCell ref="R14:S14"/>
    <mergeCell ref="P14:Q14"/>
    <mergeCell ref="N14:O14"/>
    <mergeCell ref="L14:M14"/>
    <mergeCell ref="J14:K14"/>
    <mergeCell ref="AB15:AC15"/>
    <mergeCell ref="AB21:AC21"/>
    <mergeCell ref="R15:S15"/>
    <mergeCell ref="R21:S21"/>
    <mergeCell ref="T15:U15"/>
    <mergeCell ref="T21:U21"/>
    <mergeCell ref="V15:W15"/>
    <mergeCell ref="V21:W21"/>
    <mergeCell ref="L15:M15"/>
    <mergeCell ref="L21:M21"/>
    <mergeCell ref="N15:O15"/>
    <mergeCell ref="N21:O21"/>
    <mergeCell ref="P15:Q15"/>
    <mergeCell ref="P21:Q21"/>
    <mergeCell ref="X16:Y16"/>
    <mergeCell ref="Z16:AA16"/>
    <mergeCell ref="AB16:AC16"/>
    <mergeCell ref="V17:W17"/>
    <mergeCell ref="X17:Y17"/>
    <mergeCell ref="Z17:AA17"/>
    <mergeCell ref="AB17:AC17"/>
    <mergeCell ref="T19:U19"/>
    <mergeCell ref="V19:W19"/>
    <mergeCell ref="X19:Y19"/>
    <mergeCell ref="H35:AE35"/>
    <mergeCell ref="A4:P4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H34:I34"/>
    <mergeCell ref="H12:AE12"/>
    <mergeCell ref="H13:AE13"/>
    <mergeCell ref="H22:AE22"/>
    <mergeCell ref="H31:AE31"/>
    <mergeCell ref="H33:AE33"/>
    <mergeCell ref="X15:Y15"/>
    <mergeCell ref="X21:Y21"/>
    <mergeCell ref="Z15:AA15"/>
    <mergeCell ref="Z21:AA21"/>
    <mergeCell ref="AD16:AE16"/>
    <mergeCell ref="B16:F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2018-02-06T08:04:07Z</dcterms:modified>
</cp:coreProperties>
</file>