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4" i="1"/>
  <c r="N14"/>
  <c r="P14"/>
  <c r="R14"/>
  <c r="T14"/>
  <c r="V14"/>
  <c r="X14"/>
  <c r="Z14"/>
  <c r="AB14"/>
  <c r="AD14"/>
  <c r="J14"/>
  <c r="H14"/>
  <c r="AD50"/>
  <c r="AF57"/>
  <c r="AF58"/>
  <c r="AF59"/>
  <c r="AF60"/>
  <c r="AD60"/>
  <c r="AD59"/>
  <c r="AD58"/>
  <c r="AD57"/>
  <c r="AB60"/>
  <c r="AB59"/>
  <c r="AB58"/>
  <c r="AB57"/>
  <c r="Z60"/>
  <c r="Z59"/>
  <c r="Z58"/>
  <c r="X55"/>
  <c r="X60"/>
  <c r="X59"/>
  <c r="X58"/>
  <c r="Z57"/>
  <c r="J50"/>
  <c r="L50"/>
  <c r="N50"/>
  <c r="P50"/>
  <c r="R50"/>
  <c r="T50"/>
  <c r="V50"/>
  <c r="X50"/>
  <c r="Z50"/>
  <c r="AB50"/>
  <c r="H50"/>
  <c r="X57"/>
  <c r="Z52"/>
  <c r="AD56"/>
  <c r="AD55"/>
  <c r="AD54"/>
  <c r="AD53"/>
  <c r="AD52"/>
  <c r="AD51"/>
  <c r="AB56"/>
  <c r="AB55"/>
  <c r="AB54"/>
  <c r="AB53"/>
  <c r="AB52"/>
  <c r="AB51"/>
  <c r="Z56"/>
  <c r="Z55"/>
  <c r="Z54"/>
  <c r="Z53"/>
  <c r="Z51"/>
  <c r="X56"/>
  <c r="X54"/>
  <c r="X53"/>
  <c r="X52"/>
  <c r="X51"/>
  <c r="Z10"/>
  <c r="V56"/>
  <c r="V55"/>
  <c r="V54"/>
  <c r="V53"/>
  <c r="V52"/>
  <c r="V51"/>
  <c r="T56"/>
  <c r="T55"/>
  <c r="T54"/>
  <c r="T53"/>
  <c r="T52"/>
  <c r="T51"/>
  <c r="H72"/>
  <c r="J69"/>
  <c r="J72" s="1"/>
  <c r="L69" s="1"/>
  <c r="L72" s="1"/>
  <c r="N69" s="1"/>
  <c r="N72" s="1"/>
  <c r="P69" s="1"/>
  <c r="P72" s="1"/>
  <c r="R69" s="1"/>
  <c r="R72" s="1"/>
  <c r="T69" s="1"/>
  <c r="T72" s="1"/>
  <c r="V69" s="1"/>
  <c r="V72" s="1"/>
  <c r="X69" s="1"/>
  <c r="X72" s="1"/>
  <c r="Z69" s="1"/>
  <c r="Z72" s="1"/>
  <c r="AB69" s="1"/>
  <c r="AB72" s="1"/>
  <c r="AD69" s="1"/>
  <c r="AD72" s="1"/>
  <c r="H56"/>
  <c r="H55"/>
  <c r="H54"/>
  <c r="H53"/>
  <c r="H52"/>
  <c r="H51"/>
  <c r="J56"/>
  <c r="J55"/>
  <c r="J54"/>
  <c r="J53"/>
  <c r="J52"/>
  <c r="J51"/>
  <c r="L56"/>
  <c r="L55"/>
  <c r="L54"/>
  <c r="L53"/>
  <c r="L52"/>
  <c r="L51"/>
  <c r="N56"/>
  <c r="N55"/>
  <c r="N54"/>
  <c r="N53"/>
  <c r="N52"/>
  <c r="N51"/>
  <c r="P56"/>
  <c r="P55"/>
  <c r="P54"/>
  <c r="P53"/>
  <c r="P52"/>
  <c r="P51"/>
  <c r="R56"/>
  <c r="R55"/>
  <c r="R54"/>
  <c r="R53"/>
  <c r="R52"/>
  <c r="R51"/>
  <c r="J63"/>
  <c r="H63"/>
  <c r="H65" s="1"/>
  <c r="AF10"/>
  <c r="AF9"/>
  <c r="I11"/>
  <c r="K8" s="1"/>
  <c r="K11" s="1"/>
  <c r="M8" s="1"/>
  <c r="H11"/>
  <c r="J8" s="1"/>
  <c r="AF61"/>
  <c r="AF64"/>
  <c r="J11" l="1"/>
  <c r="L8" s="1"/>
  <c r="L11" s="1"/>
  <c r="M11"/>
  <c r="O8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AF14"/>
  <c r="L63"/>
  <c r="N63" l="1"/>
  <c r="N8" l="1"/>
  <c r="P63"/>
  <c r="P8" l="1"/>
  <c r="P11" s="1"/>
  <c r="R8" s="1"/>
  <c r="R11" s="1"/>
  <c r="T8" s="1"/>
  <c r="T11" s="1"/>
  <c r="V8" s="1"/>
  <c r="R63"/>
  <c r="V11" l="1"/>
  <c r="X8" s="1"/>
  <c r="X11" l="1"/>
  <c r="Z8" s="1"/>
  <c r="T63"/>
  <c r="V63"/>
  <c r="Z11" l="1"/>
  <c r="AB8" s="1"/>
  <c r="AB11" s="1"/>
  <c r="AD8" s="1"/>
  <c r="X63" l="1"/>
  <c r="Z63"/>
  <c r="AD63" l="1"/>
  <c r="AB63"/>
  <c r="AF8" l="1"/>
  <c r="AD11"/>
  <c r="AF11" s="1"/>
  <c r="AF55" l="1"/>
  <c r="AF54"/>
  <c r="AF53"/>
  <c r="AF52"/>
  <c r="AF56"/>
  <c r="AF50"/>
  <c r="AF51"/>
  <c r="AF63" l="1"/>
  <c r="J65" l="1"/>
  <c r="L65" s="1"/>
  <c r="N65" s="1"/>
  <c r="P65" s="1"/>
  <c r="R65" s="1"/>
  <c r="T65" s="1"/>
  <c r="V65" s="1"/>
  <c r="X65" s="1"/>
  <c r="Z65" s="1"/>
  <c r="AB65" s="1"/>
  <c r="AD65" s="1"/>
  <c r="AF66" s="1"/>
  <c r="AF65" l="1"/>
</calcChain>
</file>

<file path=xl/sharedStrings.xml><?xml version="1.0" encoding="utf-8"?>
<sst xmlns="http://schemas.openxmlformats.org/spreadsheetml/2006/main" count="102" uniqueCount="73">
  <si>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</si>
  <si>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</si>
  <si>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</si>
  <si>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</si>
  <si>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</si>
  <si>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</si>
  <si>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</si>
  <si>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</si>
  <si>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</si>
  <si>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</si>
  <si>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</si>
  <si>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</si>
  <si>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</si>
  <si>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</si>
  <si>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</si>
  <si>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</si>
  <si>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</si>
  <si>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</si>
  <si>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</si>
  <si>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</si>
  <si>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</si>
  <si>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</si>
  <si>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</si>
  <si>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</si>
  <si>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</si>
  <si>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</si>
  <si>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</si>
  <si>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</si>
  <si>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</si>
  <si>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</si>
  <si>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</si>
  <si>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</si>
  <si>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</si>
  <si>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</si>
  <si>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</si>
  <si>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</si>
  <si>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</si>
  <si>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ул.Советская 58,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</si>
  <si>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2017 год</t>
  </si>
  <si>
    <t>Восстановление отопительной системы кв.70</t>
  </si>
  <si>
    <t>замена стояковых вентилей в подвале под кв.21</t>
  </si>
  <si>
    <t>закрытие люка в фое мкд, смена резьбы сбросника стояка хвс</t>
  </si>
  <si>
    <t>замена вентиля на стояке отопления в подвале</t>
  </si>
  <si>
    <t>Восстановление уклона канализационной трубы, частичная замена запорной арматуры стояков подъездного отопления</t>
  </si>
  <si>
    <t>Ремонт общего туалета жилого дома</t>
  </si>
  <si>
    <t>Установка подъездных отопительных приборов, частичная замена запорной арматуры стояков отопления</t>
  </si>
  <si>
    <t>Ремонт оконной рамы подъезда</t>
  </si>
  <si>
    <t>изоляция труб системы отопления</t>
  </si>
  <si>
    <t>установка конвектора, восстановление лестничного ограждения</t>
  </si>
  <si>
    <t>монтаж подъездного освещения</t>
  </si>
  <si>
    <t>частичная замена трубы стояка канализации кв.6а-14а</t>
  </si>
  <si>
    <t>восстановление замка чердачной двери</t>
  </si>
  <si>
    <t>смена пола первого этажа правого крыла жилого дома</t>
  </si>
  <si>
    <t>частичная замена стояковых запорных вентилей хвс</t>
  </si>
  <si>
    <t>восстановление подъездных остеклений и монтаж дверной пружины</t>
  </si>
  <si>
    <t>Изготовление и монтаж металлических подвальных дверей</t>
  </si>
  <si>
    <t>изготовление и монтаж поручней</t>
  </si>
  <si>
    <t>Промывка канализационного выпуска (ООО "Беловские Городские Очистные сооружения)</t>
  </si>
  <si>
    <t>восстановление спуска запасного выхода</t>
  </si>
  <si>
    <t>замена канализационной ревизии в подвале и ремонт качели</t>
  </si>
  <si>
    <t xml:space="preserve">Смена патрона </t>
  </si>
  <si>
    <t>ОДН электроэнергия</t>
  </si>
  <si>
    <t>Частичный ремонт межпанельных швов</t>
  </si>
  <si>
    <t>смена вентиля стоякового сбросника системы отопления</t>
  </si>
  <si>
    <t>восстановление подъездного остекления</t>
  </si>
  <si>
    <t>ОДН за ХВС</t>
  </si>
  <si>
    <t>ОДН за ГВС</t>
  </si>
  <si>
    <t>ОДН за электроэнергию</t>
  </si>
  <si>
    <t>ОДН за водоотведение</t>
  </si>
  <si>
    <t>Восстановление подъездного остекления</t>
  </si>
  <si>
    <t>Замена участка выпуска канализации</t>
  </si>
  <si>
    <t>Прочистка выпуска колодца</t>
  </si>
  <si>
    <t xml:space="preserve">восстановление ограждения подвального окна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</si>
</sst>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72"/>
  <sheetViews>
    <sheetView tabSelected="1" zoomScale="70" zoomScaleNormal="70" workbookViewId="0">
      <pane xSplit="7" ySplit="7" topLeftCell="M8" activePane="bottomRight" state="frozen"/>
      <selection pane="topRight" activeCell="H1" sqref="H1"/>
      <selection pane="bottomLeft" activeCell="A8" sqref="A8"/>
      <selection pane="bottomRight" activeCell="J14" sqref="J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hidden="1" customWidth="1"/>
    <col min="7" max="7" width="6.28515625" customWidth="1"/>
    <col min="8" max="8" width="10.5703125" bestFit="1" customWidth="1"/>
    <col min="9" max="9" width="9.42578125" bestFit="1" customWidth="1"/>
    <col min="10" max="10" width="10.5703125" bestFit="1" customWidth="1"/>
    <col min="11" max="11" width="9.42578125" bestFit="1" customWidth="1"/>
    <col min="12" max="12" width="10.5703125" bestFit="1" customWidth="1"/>
    <col min="13" max="13" width="9.42578125" bestFit="1" customWidth="1"/>
    <col min="14" max="14" width="14.42578125" bestFit="1" customWidth="1"/>
    <col min="15" max="15" width="9.42578125" bestFit="1" customWidth="1"/>
    <col min="16" max="16" width="10.5703125" bestFit="1" customWidth="1"/>
    <col min="17" max="17" width="9.42578125" bestFit="1" customWidth="1"/>
    <col min="18" max="18" width="10.5703125" bestFit="1" customWidth="1"/>
    <col min="19" max="19" width="9.42578125" bestFit="1" customWidth="1"/>
    <col min="20" max="20" width="10.5703125" bestFit="1" customWidth="1"/>
    <col min="21" max="21" width="9.42578125" bestFit="1" customWidth="1"/>
    <col min="22" max="22" width="10.5703125" bestFit="1" customWidth="1"/>
    <col min="23" max="23" width="9.42578125" bestFit="1" customWidth="1"/>
    <col min="24" max="24" width="10.5703125" bestFit="1" customWidth="1"/>
    <col min="25" max="25" width="9.42578125" bestFit="1" customWidth="1"/>
    <col min="26" max="26" width="10.5703125" bestFit="1" customWidth="1"/>
    <col min="27" max="27" width="9.42578125" bestFit="1" customWidth="1"/>
    <col min="28" max="28" width="10.5703125" bestFit="1" customWidth="1"/>
    <col min="29" max="29" width="9.42578125" bestFit="1" customWidth="1"/>
    <col min="30" max="30" width="10.5703125" bestFit="1" customWidth="1"/>
    <col min="31" max="31" width="9.42578125" bestFit="1" customWidth="1"/>
    <col min="32" max="32" width="11.140625" bestFit="1" customWidth="1"/>
  </cols>
  <sheetData>
    <row r="2" spans="1:32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6"/>
    </row>
    <row r="3" spans="1:32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6"/>
    </row>
    <row r="4" spans="1:32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7">
        <v>3834.4</v>
      </c>
      <c r="R4" s="5" t="s">
        <v>30</v>
      </c>
      <c r="S4" s="5"/>
      <c r="X4" s="5"/>
      <c r="Y4" s="5"/>
      <c r="Z4" s="5"/>
      <c r="AA4" s="5"/>
      <c r="AB4" s="5"/>
      <c r="AC4" s="5"/>
      <c r="AD4" s="5"/>
      <c r="AE4" s="5"/>
    </row>
    <row r="6" spans="1:32">
      <c r="A6" s="1" t="s">
        <v>0</v>
      </c>
      <c r="B6" s="55" t="s">
        <v>1</v>
      </c>
      <c r="C6" s="56"/>
      <c r="D6" s="56"/>
      <c r="E6" s="56"/>
      <c r="F6" s="57"/>
      <c r="G6" s="22"/>
      <c r="H6" s="39" t="s">
        <v>2</v>
      </c>
      <c r="I6" s="40"/>
      <c r="J6" s="39" t="s">
        <v>3</v>
      </c>
      <c r="K6" s="40"/>
      <c r="L6" s="39" t="s">
        <v>4</v>
      </c>
      <c r="M6" s="40"/>
      <c r="N6" s="39" t="s">
        <v>5</v>
      </c>
      <c r="O6" s="40"/>
      <c r="P6" s="39" t="s">
        <v>6</v>
      </c>
      <c r="Q6" s="40"/>
      <c r="R6" s="39" t="s">
        <v>7</v>
      </c>
      <c r="S6" s="40"/>
      <c r="T6" s="39" t="s">
        <v>8</v>
      </c>
      <c r="U6" s="40"/>
      <c r="V6" s="39" t="s">
        <v>9</v>
      </c>
      <c r="W6" s="40"/>
      <c r="X6" s="39" t="s">
        <v>10</v>
      </c>
      <c r="Y6" s="40"/>
      <c r="Z6" s="39" t="s">
        <v>11</v>
      </c>
      <c r="AA6" s="40"/>
      <c r="AB6" s="39" t="s">
        <v>12</v>
      </c>
      <c r="AC6" s="40"/>
      <c r="AD6" s="39" t="s">
        <v>13</v>
      </c>
      <c r="AE6" s="40"/>
      <c r="AF6" s="1" t="s">
        <v>31</v>
      </c>
    </row>
    <row r="7" spans="1:32">
      <c r="A7" s="1">
        <v>1</v>
      </c>
      <c r="B7" s="49" t="s">
        <v>14</v>
      </c>
      <c r="C7" s="50"/>
      <c r="D7" s="50"/>
      <c r="E7" s="50"/>
      <c r="F7" s="51"/>
      <c r="G7" s="2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6" t="s">
        <v>15</v>
      </c>
      <c r="C8" s="47"/>
      <c r="D8" s="47"/>
      <c r="E8" s="47"/>
      <c r="F8" s="48"/>
      <c r="G8" s="18"/>
      <c r="H8" s="8">
        <v>151908.87</v>
      </c>
      <c r="I8" s="8">
        <v>3032.84</v>
      </c>
      <c r="J8" s="8">
        <f>H11</f>
        <v>165996.07999999999</v>
      </c>
      <c r="K8" s="8">
        <f>I11</f>
        <v>3031.1800000000003</v>
      </c>
      <c r="L8" s="8">
        <f t="shared" ref="L8:AE8" si="0">J11</f>
        <v>179636.21</v>
      </c>
      <c r="M8" s="8">
        <f t="shared" si="0"/>
        <v>2888.4500000000003</v>
      </c>
      <c r="N8" s="8">
        <f t="shared" si="0"/>
        <v>168021.84999999998</v>
      </c>
      <c r="O8" s="8">
        <f t="shared" si="0"/>
        <v>2749.4400000000005</v>
      </c>
      <c r="P8" s="8">
        <f t="shared" si="0"/>
        <v>149665.24</v>
      </c>
      <c r="Q8" s="8">
        <f t="shared" si="0"/>
        <v>2075.65</v>
      </c>
      <c r="R8" s="8">
        <f t="shared" si="0"/>
        <v>159360.62</v>
      </c>
      <c r="S8" s="8">
        <f t="shared" si="0"/>
        <v>1986.0600000000002</v>
      </c>
      <c r="T8" s="8">
        <f t="shared" si="0"/>
        <v>167341.96</v>
      </c>
      <c r="U8" s="8">
        <f t="shared" si="0"/>
        <v>1814.8000000000002</v>
      </c>
      <c r="V8" s="8">
        <f t="shared" si="0"/>
        <v>177856.99</v>
      </c>
      <c r="W8" s="8">
        <f t="shared" si="0"/>
        <v>1814.8000000000002</v>
      </c>
      <c r="X8" s="8">
        <f t="shared" si="0"/>
        <v>181750.97999999998</v>
      </c>
      <c r="Y8" s="8">
        <f t="shared" si="0"/>
        <v>1773.3100000000002</v>
      </c>
      <c r="Z8" s="8">
        <f t="shared" si="0"/>
        <v>204705.40999999997</v>
      </c>
      <c r="AA8" s="8">
        <f t="shared" si="0"/>
        <v>1640.1200000000001</v>
      </c>
      <c r="AB8" s="8">
        <f t="shared" si="0"/>
        <v>204003.56</v>
      </c>
      <c r="AC8" s="8">
        <f t="shared" si="0"/>
        <v>1625.4</v>
      </c>
      <c r="AD8" s="8">
        <f>AB11</f>
        <v>202439.48000000004</v>
      </c>
      <c r="AE8" s="8">
        <f t="shared" si="0"/>
        <v>464.71000000000004</v>
      </c>
      <c r="AF8" s="9">
        <f>SUM(H8:AD8)</f>
        <v>2137119.3000000003</v>
      </c>
    </row>
    <row r="9" spans="1:32">
      <c r="A9" s="1"/>
      <c r="B9" s="46" t="s">
        <v>16</v>
      </c>
      <c r="C9" s="47"/>
      <c r="D9" s="47"/>
      <c r="E9" s="47"/>
      <c r="F9" s="48"/>
      <c r="G9" s="18"/>
      <c r="H9" s="8">
        <v>61696.81</v>
      </c>
      <c r="I9" s="8">
        <v>0</v>
      </c>
      <c r="J9" s="8">
        <v>61696.81</v>
      </c>
      <c r="K9" s="8">
        <v>0</v>
      </c>
      <c r="L9" s="8">
        <v>61696.81</v>
      </c>
      <c r="M9" s="8">
        <v>0</v>
      </c>
      <c r="N9" s="8">
        <v>61696.81</v>
      </c>
      <c r="O9" s="8">
        <v>0</v>
      </c>
      <c r="P9" s="8">
        <v>61696.81</v>
      </c>
      <c r="Q9" s="8">
        <v>0</v>
      </c>
      <c r="R9" s="8">
        <v>61696.81</v>
      </c>
      <c r="S9" s="8">
        <v>0</v>
      </c>
      <c r="T9" s="8">
        <v>61720.959999999999</v>
      </c>
      <c r="U9" s="8">
        <v>0</v>
      </c>
      <c r="V9" s="8">
        <v>61720.959999999999</v>
      </c>
      <c r="W9" s="8">
        <v>0</v>
      </c>
      <c r="X9" s="8">
        <v>75307.66</v>
      </c>
      <c r="Y9" s="8">
        <v>0</v>
      </c>
      <c r="Z9" s="8">
        <v>68520.820000000007</v>
      </c>
      <c r="AA9" s="8">
        <v>0</v>
      </c>
      <c r="AB9" s="8">
        <v>68520.84</v>
      </c>
      <c r="AC9" s="8">
        <v>0</v>
      </c>
      <c r="AD9" s="8">
        <v>68520.83</v>
      </c>
      <c r="AE9" s="8">
        <v>0</v>
      </c>
      <c r="AF9" s="9">
        <f>SUM(H9:AE9)</f>
        <v>774492.92999999993</v>
      </c>
    </row>
    <row r="10" spans="1:32">
      <c r="A10" s="1"/>
      <c r="B10" s="46" t="s">
        <v>17</v>
      </c>
      <c r="C10" s="47"/>
      <c r="D10" s="47"/>
      <c r="E10" s="47"/>
      <c r="F10" s="48"/>
      <c r="G10" s="18"/>
      <c r="H10" s="8">
        <v>47609.599999999999</v>
      </c>
      <c r="I10" s="8">
        <v>1.66</v>
      </c>
      <c r="J10" s="8">
        <v>48056.68</v>
      </c>
      <c r="K10" s="8">
        <v>142.72999999999999</v>
      </c>
      <c r="L10" s="8">
        <v>73311.17</v>
      </c>
      <c r="M10" s="8">
        <v>139.01</v>
      </c>
      <c r="N10" s="8">
        <v>55712.07</v>
      </c>
      <c r="O10" s="8">
        <v>673.45</v>
      </c>
      <c r="P10" s="8">
        <v>52001.43</v>
      </c>
      <c r="Q10" s="8">
        <v>89.59</v>
      </c>
      <c r="R10" s="8">
        <v>53715.47</v>
      </c>
      <c r="S10" s="8">
        <v>171.26</v>
      </c>
      <c r="T10" s="8">
        <v>51205.93</v>
      </c>
      <c r="U10" s="8">
        <v>0</v>
      </c>
      <c r="V10" s="8">
        <v>57826.97</v>
      </c>
      <c r="W10" s="8">
        <v>41.49</v>
      </c>
      <c r="X10" s="8">
        <v>52353.23</v>
      </c>
      <c r="Y10" s="8">
        <v>133.19</v>
      </c>
      <c r="Z10" s="8">
        <f>6786.82+62435.85</f>
        <v>69222.67</v>
      </c>
      <c r="AA10" s="8">
        <v>14.72</v>
      </c>
      <c r="AB10" s="8">
        <v>70084.92</v>
      </c>
      <c r="AC10" s="8">
        <v>1160.69</v>
      </c>
      <c r="AD10" s="8">
        <v>86298.39</v>
      </c>
      <c r="AE10" s="8">
        <v>73.28</v>
      </c>
      <c r="AF10" s="9">
        <f>SUM(H10:AE10)</f>
        <v>720039.60000000009</v>
      </c>
    </row>
    <row r="11" spans="1:32">
      <c r="A11" s="1"/>
      <c r="B11" s="46" t="s">
        <v>18</v>
      </c>
      <c r="C11" s="47"/>
      <c r="D11" s="47"/>
      <c r="E11" s="47"/>
      <c r="F11" s="48"/>
      <c r="G11" s="18"/>
      <c r="H11" s="8">
        <f>H8+H9-H10</f>
        <v>165996.07999999999</v>
      </c>
      <c r="I11" s="8">
        <f t="shared" ref="I11:AE11" si="1">I8+I9-I10</f>
        <v>3031.1800000000003</v>
      </c>
      <c r="J11" s="8">
        <f>J8+J9-J10</f>
        <v>179636.21</v>
      </c>
      <c r="K11" s="8">
        <f t="shared" si="1"/>
        <v>2888.4500000000003</v>
      </c>
      <c r="L11" s="11">
        <f>L8+L9-L10</f>
        <v>168021.84999999998</v>
      </c>
      <c r="M11" s="11">
        <f t="shared" si="1"/>
        <v>2749.4400000000005</v>
      </c>
      <c r="N11" s="8">
        <v>149665.24</v>
      </c>
      <c r="O11" s="8">
        <v>2075.65</v>
      </c>
      <c r="P11" s="8">
        <f t="shared" si="1"/>
        <v>159360.62</v>
      </c>
      <c r="Q11" s="8">
        <f t="shared" si="1"/>
        <v>1986.0600000000002</v>
      </c>
      <c r="R11" s="8">
        <f t="shared" si="1"/>
        <v>167341.96</v>
      </c>
      <c r="S11" s="8">
        <f t="shared" si="1"/>
        <v>1814.8000000000002</v>
      </c>
      <c r="T11" s="8">
        <f t="shared" si="1"/>
        <v>177856.99</v>
      </c>
      <c r="U11" s="8">
        <f t="shared" si="1"/>
        <v>1814.8000000000002</v>
      </c>
      <c r="V11" s="8">
        <f t="shared" si="1"/>
        <v>181750.97999999998</v>
      </c>
      <c r="W11" s="8">
        <f t="shared" si="1"/>
        <v>1773.3100000000002</v>
      </c>
      <c r="X11" s="8">
        <f t="shared" si="1"/>
        <v>204705.40999999997</v>
      </c>
      <c r="Y11" s="8">
        <f t="shared" si="1"/>
        <v>1640.1200000000001</v>
      </c>
      <c r="Z11" s="8">
        <f t="shared" si="1"/>
        <v>204003.56</v>
      </c>
      <c r="AA11" s="8">
        <f t="shared" si="1"/>
        <v>1625.4</v>
      </c>
      <c r="AB11" s="8">
        <f>AB8+AB9-AB10</f>
        <v>202439.48000000004</v>
      </c>
      <c r="AC11" s="8">
        <f t="shared" si="1"/>
        <v>464.71000000000004</v>
      </c>
      <c r="AD11" s="8">
        <f t="shared" si="1"/>
        <v>184661.92000000004</v>
      </c>
      <c r="AE11" s="8">
        <f t="shared" si="1"/>
        <v>391.43000000000006</v>
      </c>
      <c r="AF11" s="9">
        <f>SUM(H11:AD11)</f>
        <v>2167304.2200000002</v>
      </c>
    </row>
    <row r="12" spans="1:32">
      <c r="A12" s="1"/>
      <c r="B12" s="46"/>
      <c r="C12" s="47"/>
      <c r="D12" s="47"/>
      <c r="E12" s="47"/>
      <c r="F12" s="48"/>
      <c r="G12" s="17"/>
      <c r="H12" s="26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27"/>
      <c r="AF12" s="9"/>
    </row>
    <row r="13" spans="1:32">
      <c r="A13" s="1"/>
      <c r="B13" s="49" t="s">
        <v>19</v>
      </c>
      <c r="C13" s="50"/>
      <c r="D13" s="50"/>
      <c r="E13" s="50"/>
      <c r="F13" s="51"/>
      <c r="G13" s="19"/>
      <c r="H13" s="26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27"/>
      <c r="AF13" s="9"/>
    </row>
    <row r="14" spans="1:32">
      <c r="A14" s="1">
        <v>2</v>
      </c>
      <c r="B14" s="52" t="s">
        <v>28</v>
      </c>
      <c r="C14" s="53"/>
      <c r="D14" s="53"/>
      <c r="E14" s="53"/>
      <c r="F14" s="54"/>
      <c r="G14" s="21"/>
      <c r="H14" s="26">
        <f>SUM(H15:I48)</f>
        <v>0</v>
      </c>
      <c r="I14" s="27"/>
      <c r="J14" s="26">
        <f>SUM(J15:K48)</f>
        <v>109658.23</v>
      </c>
      <c r="K14" s="27"/>
      <c r="L14" s="26">
        <f t="shared" ref="L14" si="2">SUM(L15:M48)</f>
        <v>4448.3500000000004</v>
      </c>
      <c r="M14" s="27"/>
      <c r="N14" s="26">
        <f t="shared" ref="N14" si="3">SUM(N15:O48)</f>
        <v>41725.189999999995</v>
      </c>
      <c r="O14" s="27"/>
      <c r="P14" s="26">
        <f t="shared" ref="P14" si="4">SUM(P15:Q48)</f>
        <v>16055</v>
      </c>
      <c r="Q14" s="27"/>
      <c r="R14" s="26">
        <f t="shared" ref="R14" si="5">SUM(R15:S48)</f>
        <v>0</v>
      </c>
      <c r="S14" s="27"/>
      <c r="T14" s="26">
        <f t="shared" ref="T14" si="6">SUM(T15:U48)</f>
        <v>254.68</v>
      </c>
      <c r="U14" s="27"/>
      <c r="V14" s="26">
        <f t="shared" ref="V14" si="7">SUM(V15:W48)</f>
        <v>0</v>
      </c>
      <c r="W14" s="27"/>
      <c r="X14" s="26">
        <f t="shared" ref="X14" si="8">SUM(X15:Y48)</f>
        <v>50938.920000000006</v>
      </c>
      <c r="Y14" s="27"/>
      <c r="Z14" s="26">
        <f t="shared" ref="Z14" si="9">SUM(Z15:AA48)</f>
        <v>6745.5999999999995</v>
      </c>
      <c r="AA14" s="27"/>
      <c r="AB14" s="26">
        <f t="shared" ref="AB14" si="10">SUM(AB15:AC48)</f>
        <v>4054.69</v>
      </c>
      <c r="AC14" s="27"/>
      <c r="AD14" s="26">
        <f t="shared" ref="AD14" si="11">SUM(AD15:AE48)</f>
        <v>2039.4</v>
      </c>
      <c r="AE14" s="27"/>
      <c r="AF14" s="9">
        <f>SUM(H14:AD14)</f>
        <v>235920.06</v>
      </c>
    </row>
    <row r="15" spans="1:32" ht="29.25" customHeight="1">
      <c r="A15" s="1"/>
      <c r="B15" s="35" t="s">
        <v>52</v>
      </c>
      <c r="C15" s="36"/>
      <c r="D15" s="36"/>
      <c r="E15" s="36"/>
      <c r="F15" s="36"/>
      <c r="G15" s="37"/>
      <c r="H15" s="26"/>
      <c r="I15" s="27"/>
      <c r="J15" s="26">
        <v>44728.58</v>
      </c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9"/>
    </row>
    <row r="16" spans="1:32" ht="27.75" customHeight="1">
      <c r="A16" s="1"/>
      <c r="B16" s="35" t="s">
        <v>39</v>
      </c>
      <c r="C16" s="36"/>
      <c r="D16" s="36"/>
      <c r="E16" s="36"/>
      <c r="F16" s="36"/>
      <c r="G16" s="37"/>
      <c r="H16" s="26"/>
      <c r="I16" s="27"/>
      <c r="J16" s="26">
        <v>4920.42</v>
      </c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9"/>
    </row>
    <row r="17" spans="1:32" ht="30.75" customHeight="1">
      <c r="A17" s="1"/>
      <c r="B17" s="35" t="s">
        <v>40</v>
      </c>
      <c r="C17" s="36"/>
      <c r="D17" s="36"/>
      <c r="E17" s="36"/>
      <c r="F17" s="36"/>
      <c r="G17" s="37"/>
      <c r="H17" s="26"/>
      <c r="I17" s="27"/>
      <c r="J17" s="26">
        <v>6347.21</v>
      </c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9"/>
    </row>
    <row r="18" spans="1:32" ht="30.75" customHeight="1">
      <c r="A18" s="1"/>
      <c r="B18" s="31" t="s">
        <v>41</v>
      </c>
      <c r="C18" s="32"/>
      <c r="D18" s="32"/>
      <c r="E18" s="32"/>
      <c r="F18" s="32"/>
      <c r="G18" s="33"/>
      <c r="H18" s="26"/>
      <c r="I18" s="34"/>
      <c r="J18" s="26">
        <v>3594.25</v>
      </c>
      <c r="K18" s="34"/>
      <c r="L18" s="26"/>
      <c r="M18" s="34"/>
      <c r="N18" s="26"/>
      <c r="O18" s="34"/>
      <c r="P18" s="26"/>
      <c r="Q18" s="34"/>
      <c r="R18" s="26"/>
      <c r="S18" s="34"/>
      <c r="T18" s="26"/>
      <c r="U18" s="34"/>
      <c r="V18" s="26"/>
      <c r="W18" s="34"/>
      <c r="X18" s="26"/>
      <c r="Y18" s="34"/>
      <c r="Z18" s="26"/>
      <c r="AA18" s="34"/>
      <c r="AB18" s="26"/>
      <c r="AC18" s="34"/>
      <c r="AD18" s="26"/>
      <c r="AE18" s="34"/>
      <c r="AF18" s="9"/>
    </row>
    <row r="19" spans="1:32" ht="30.75" customHeight="1">
      <c r="A19" s="1"/>
      <c r="B19" s="31" t="s">
        <v>42</v>
      </c>
      <c r="C19" s="32"/>
      <c r="D19" s="32"/>
      <c r="E19" s="32"/>
      <c r="F19" s="32"/>
      <c r="G19" s="33"/>
      <c r="H19" s="58"/>
      <c r="I19" s="58"/>
      <c r="J19" s="58">
        <v>1350.43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9"/>
    </row>
    <row r="20" spans="1:32" ht="30.75" customHeight="1">
      <c r="A20" s="1"/>
      <c r="B20" s="31" t="s">
        <v>43</v>
      </c>
      <c r="C20" s="32"/>
      <c r="D20" s="32"/>
      <c r="E20" s="32"/>
      <c r="F20" s="32"/>
      <c r="G20" s="33"/>
      <c r="H20" s="58"/>
      <c r="I20" s="58"/>
      <c r="J20" s="58">
        <v>5881.71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9"/>
    </row>
    <row r="21" spans="1:32" ht="30.75" customHeight="1">
      <c r="A21" s="1"/>
      <c r="B21" s="31" t="s">
        <v>44</v>
      </c>
      <c r="C21" s="32"/>
      <c r="D21" s="32"/>
      <c r="E21" s="32"/>
      <c r="F21" s="32"/>
      <c r="G21" s="33"/>
      <c r="H21" s="26"/>
      <c r="I21" s="34"/>
      <c r="J21" s="26">
        <v>3149.76</v>
      </c>
      <c r="K21" s="34"/>
      <c r="L21" s="26"/>
      <c r="M21" s="34"/>
      <c r="N21" s="26"/>
      <c r="O21" s="34"/>
      <c r="P21" s="26"/>
      <c r="Q21" s="34"/>
      <c r="R21" s="26"/>
      <c r="S21" s="34"/>
      <c r="T21" s="26"/>
      <c r="U21" s="34"/>
      <c r="V21" s="26"/>
      <c r="W21" s="34"/>
      <c r="X21" s="26"/>
      <c r="Y21" s="34"/>
      <c r="Z21" s="26"/>
      <c r="AA21" s="34"/>
      <c r="AB21" s="26"/>
      <c r="AC21" s="34"/>
      <c r="AD21" s="26"/>
      <c r="AE21" s="34"/>
      <c r="AF21" s="9"/>
    </row>
    <row r="22" spans="1:32" ht="30.75" customHeight="1">
      <c r="A22" s="1"/>
      <c r="B22" s="31" t="s">
        <v>45</v>
      </c>
      <c r="C22" s="32"/>
      <c r="D22" s="32"/>
      <c r="E22" s="32"/>
      <c r="F22" s="32"/>
      <c r="G22" s="33"/>
      <c r="H22" s="26"/>
      <c r="I22" s="34"/>
      <c r="J22" s="26">
        <v>12480.16</v>
      </c>
      <c r="K22" s="34"/>
      <c r="L22" s="26"/>
      <c r="M22" s="34"/>
      <c r="N22" s="26"/>
      <c r="O22" s="34"/>
      <c r="P22" s="26"/>
      <c r="Q22" s="34"/>
      <c r="R22" s="26"/>
      <c r="S22" s="34"/>
      <c r="T22" s="26"/>
      <c r="U22" s="34"/>
      <c r="V22" s="26"/>
      <c r="W22" s="34"/>
      <c r="X22" s="26"/>
      <c r="Y22" s="34"/>
      <c r="Z22" s="26"/>
      <c r="AA22" s="34"/>
      <c r="AB22" s="26"/>
      <c r="AC22" s="34"/>
      <c r="AD22" s="26"/>
      <c r="AE22" s="34"/>
      <c r="AF22" s="9"/>
    </row>
    <row r="23" spans="1:32" ht="30.75" customHeight="1">
      <c r="A23" s="1"/>
      <c r="B23" s="31" t="s">
        <v>46</v>
      </c>
      <c r="C23" s="32"/>
      <c r="D23" s="32"/>
      <c r="E23" s="32"/>
      <c r="F23" s="32"/>
      <c r="G23" s="33"/>
      <c r="H23" s="26"/>
      <c r="I23" s="34"/>
      <c r="J23" s="26">
        <v>364.68</v>
      </c>
      <c r="K23" s="34"/>
      <c r="L23" s="26"/>
      <c r="M23" s="34"/>
      <c r="N23" s="26"/>
      <c r="O23" s="34"/>
      <c r="P23" s="26"/>
      <c r="Q23" s="34"/>
      <c r="R23" s="26"/>
      <c r="S23" s="34"/>
      <c r="T23" s="26"/>
      <c r="U23" s="34"/>
      <c r="V23" s="26"/>
      <c r="W23" s="34"/>
      <c r="X23" s="26"/>
      <c r="Y23" s="34"/>
      <c r="Z23" s="26"/>
      <c r="AA23" s="34"/>
      <c r="AB23" s="26"/>
      <c r="AC23" s="34"/>
      <c r="AD23" s="26"/>
      <c r="AE23" s="34"/>
      <c r="AF23" s="9"/>
    </row>
    <row r="24" spans="1:32" ht="30.75" customHeight="1">
      <c r="A24" s="1"/>
      <c r="B24" s="31" t="s">
        <v>47</v>
      </c>
      <c r="C24" s="32"/>
      <c r="D24" s="32"/>
      <c r="E24" s="32"/>
      <c r="F24" s="32"/>
      <c r="G24" s="33"/>
      <c r="H24" s="26"/>
      <c r="I24" s="34"/>
      <c r="J24" s="26">
        <v>11363.61</v>
      </c>
      <c r="K24" s="34"/>
      <c r="L24" s="26"/>
      <c r="M24" s="34"/>
      <c r="N24" s="26"/>
      <c r="O24" s="34"/>
      <c r="P24" s="26"/>
      <c r="Q24" s="34"/>
      <c r="R24" s="26"/>
      <c r="S24" s="34"/>
      <c r="T24" s="26"/>
      <c r="U24" s="34"/>
      <c r="V24" s="26"/>
      <c r="W24" s="34"/>
      <c r="X24" s="26"/>
      <c r="Y24" s="34"/>
      <c r="Z24" s="26"/>
      <c r="AA24" s="34"/>
      <c r="AB24" s="26"/>
      <c r="AC24" s="34"/>
      <c r="AD24" s="26"/>
      <c r="AE24" s="34"/>
      <c r="AF24" s="9"/>
    </row>
    <row r="25" spans="1:32" ht="30.75" customHeight="1">
      <c r="A25" s="1"/>
      <c r="B25" s="31" t="s">
        <v>48</v>
      </c>
      <c r="C25" s="32"/>
      <c r="D25" s="32"/>
      <c r="E25" s="32"/>
      <c r="F25" s="32"/>
      <c r="G25" s="33"/>
      <c r="H25" s="26"/>
      <c r="I25" s="34"/>
      <c r="J25" s="26">
        <v>4781.68</v>
      </c>
      <c r="K25" s="34"/>
      <c r="L25" s="26"/>
      <c r="M25" s="34"/>
      <c r="N25" s="26"/>
      <c r="O25" s="34"/>
      <c r="P25" s="26"/>
      <c r="Q25" s="34"/>
      <c r="R25" s="26"/>
      <c r="S25" s="34"/>
      <c r="T25" s="26"/>
      <c r="U25" s="34"/>
      <c r="V25" s="26"/>
      <c r="W25" s="34"/>
      <c r="X25" s="26"/>
      <c r="Y25" s="34"/>
      <c r="Z25" s="26"/>
      <c r="AA25" s="34"/>
      <c r="AB25" s="26"/>
      <c r="AC25" s="34"/>
      <c r="AD25" s="26"/>
      <c r="AE25" s="34"/>
      <c r="AF25" s="9"/>
    </row>
    <row r="26" spans="1:32" ht="30.75" customHeight="1">
      <c r="A26" s="1"/>
      <c r="B26" s="31" t="s">
        <v>49</v>
      </c>
      <c r="C26" s="32"/>
      <c r="D26" s="32"/>
      <c r="E26" s="32"/>
      <c r="F26" s="32"/>
      <c r="G26" s="33"/>
      <c r="H26" s="26"/>
      <c r="I26" s="34"/>
      <c r="J26" s="26">
        <v>10695.74</v>
      </c>
      <c r="K26" s="34"/>
      <c r="L26" s="26"/>
      <c r="M26" s="34"/>
      <c r="N26" s="26"/>
      <c r="O26" s="34"/>
      <c r="P26" s="26"/>
      <c r="Q26" s="34"/>
      <c r="R26" s="26"/>
      <c r="S26" s="34"/>
      <c r="T26" s="26"/>
      <c r="U26" s="34"/>
      <c r="V26" s="26"/>
      <c r="W26" s="34"/>
      <c r="X26" s="26"/>
      <c r="Y26" s="34"/>
      <c r="Z26" s="26"/>
      <c r="AA26" s="34"/>
      <c r="AB26" s="26"/>
      <c r="AC26" s="34"/>
      <c r="AD26" s="26"/>
      <c r="AE26" s="34"/>
      <c r="AF26" s="9"/>
    </row>
    <row r="27" spans="1:32" ht="30.75" customHeight="1">
      <c r="A27" s="1"/>
      <c r="B27" s="31" t="s">
        <v>50</v>
      </c>
      <c r="C27" s="32"/>
      <c r="D27" s="32"/>
      <c r="E27" s="32"/>
      <c r="F27" s="32"/>
      <c r="G27" s="33"/>
      <c r="H27" s="26"/>
      <c r="I27" s="34"/>
      <c r="J27" s="26"/>
      <c r="K27" s="34"/>
      <c r="L27" s="26">
        <v>3163.65</v>
      </c>
      <c r="M27" s="34"/>
      <c r="N27" s="26"/>
      <c r="O27" s="34"/>
      <c r="P27" s="26"/>
      <c r="Q27" s="34"/>
      <c r="R27" s="26"/>
      <c r="S27" s="34"/>
      <c r="T27" s="26"/>
      <c r="U27" s="34"/>
      <c r="V27" s="26"/>
      <c r="W27" s="34"/>
      <c r="X27" s="26"/>
      <c r="Y27" s="34"/>
      <c r="Z27" s="26"/>
      <c r="AA27" s="34"/>
      <c r="AB27" s="26"/>
      <c r="AC27" s="34"/>
      <c r="AD27" s="26"/>
      <c r="AE27" s="34"/>
      <c r="AF27" s="9"/>
    </row>
    <row r="28" spans="1:32" ht="30.75" customHeight="1">
      <c r="A28" s="1"/>
      <c r="B28" s="31" t="s">
        <v>51</v>
      </c>
      <c r="C28" s="32"/>
      <c r="D28" s="32"/>
      <c r="E28" s="32"/>
      <c r="F28" s="32"/>
      <c r="G28" s="33"/>
      <c r="H28" s="26"/>
      <c r="I28" s="27"/>
      <c r="J28" s="26"/>
      <c r="K28" s="27"/>
      <c r="L28" s="26">
        <v>1284.7</v>
      </c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9"/>
    </row>
    <row r="29" spans="1:32" ht="30.75" customHeight="1">
      <c r="A29" s="1"/>
      <c r="B29" s="31" t="s">
        <v>53</v>
      </c>
      <c r="C29" s="32"/>
      <c r="D29" s="32"/>
      <c r="E29" s="32"/>
      <c r="F29" s="32"/>
      <c r="G29" s="33"/>
      <c r="H29" s="26"/>
      <c r="I29" s="27"/>
      <c r="J29" s="26"/>
      <c r="K29" s="27"/>
      <c r="L29" s="26"/>
      <c r="M29" s="27"/>
      <c r="N29" s="26">
        <v>11332.59</v>
      </c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9"/>
    </row>
    <row r="30" spans="1:32" ht="47.25" customHeight="1">
      <c r="A30" s="1"/>
      <c r="B30" s="31" t="s">
        <v>54</v>
      </c>
      <c r="C30" s="32"/>
      <c r="D30" s="32"/>
      <c r="E30" s="32"/>
      <c r="F30" s="32"/>
      <c r="G30" s="33"/>
      <c r="H30" s="26"/>
      <c r="I30" s="27"/>
      <c r="J30" s="26"/>
      <c r="K30" s="27"/>
      <c r="L30" s="26"/>
      <c r="M30" s="27"/>
      <c r="N30" s="26">
        <v>1803.9</v>
      </c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9"/>
    </row>
    <row r="31" spans="1:32" ht="45.75" customHeight="1">
      <c r="A31" s="1"/>
      <c r="B31" s="31" t="s">
        <v>55</v>
      </c>
      <c r="C31" s="32"/>
      <c r="D31" s="32"/>
      <c r="E31" s="32"/>
      <c r="F31" s="32"/>
      <c r="G31" s="33"/>
      <c r="H31" s="26"/>
      <c r="I31" s="27"/>
      <c r="J31" s="26"/>
      <c r="K31" s="27"/>
      <c r="L31" s="26"/>
      <c r="M31" s="27"/>
      <c r="N31" s="26">
        <v>17886.5</v>
      </c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9"/>
    </row>
    <row r="32" spans="1:32" ht="30.75" customHeight="1">
      <c r="A32" s="1"/>
      <c r="B32" s="31" t="s">
        <v>56</v>
      </c>
      <c r="C32" s="32"/>
      <c r="D32" s="32"/>
      <c r="E32" s="32"/>
      <c r="F32" s="32"/>
      <c r="G32" s="33"/>
      <c r="H32" s="26"/>
      <c r="I32" s="27"/>
      <c r="J32" s="26"/>
      <c r="K32" s="27"/>
      <c r="L32" s="26"/>
      <c r="M32" s="27"/>
      <c r="N32" s="26">
        <v>6352.2</v>
      </c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9"/>
    </row>
    <row r="33" spans="1:32" ht="30.75" customHeight="1">
      <c r="A33" s="1"/>
      <c r="B33" s="28" t="s">
        <v>57</v>
      </c>
      <c r="C33" s="29"/>
      <c r="D33" s="29"/>
      <c r="E33" s="29"/>
      <c r="F33" s="29"/>
      <c r="G33" s="30"/>
      <c r="H33" s="12"/>
      <c r="I33" s="13"/>
      <c r="J33" s="12"/>
      <c r="K33" s="13"/>
      <c r="L33" s="12"/>
      <c r="M33" s="13"/>
      <c r="N33" s="26">
        <v>4350</v>
      </c>
      <c r="O33" s="27"/>
      <c r="P33" s="12"/>
      <c r="Q33" s="13"/>
      <c r="R33" s="12"/>
      <c r="S33" s="13"/>
      <c r="T33" s="12"/>
      <c r="U33" s="13"/>
      <c r="V33" s="12"/>
      <c r="W33" s="13"/>
      <c r="X33" s="12"/>
      <c r="Y33" s="13"/>
      <c r="Z33" s="12"/>
      <c r="AA33" s="13"/>
      <c r="AB33" s="12"/>
      <c r="AC33" s="13"/>
      <c r="AD33" s="12"/>
      <c r="AE33" s="13"/>
      <c r="AF33" s="9"/>
    </row>
    <row r="34" spans="1:32" ht="30.75" customHeight="1">
      <c r="A34" s="1"/>
      <c r="B34" s="31" t="s">
        <v>58</v>
      </c>
      <c r="C34" s="32"/>
      <c r="D34" s="32"/>
      <c r="E34" s="32"/>
      <c r="F34" s="32"/>
      <c r="G34" s="33"/>
      <c r="H34" s="26"/>
      <c r="I34" s="27"/>
      <c r="J34" s="26"/>
      <c r="K34" s="27"/>
      <c r="L34" s="26"/>
      <c r="M34" s="27"/>
      <c r="N34" s="26"/>
      <c r="O34" s="27"/>
      <c r="P34" s="26">
        <v>14369.86</v>
      </c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9"/>
    </row>
    <row r="35" spans="1:32" ht="30.75" customHeight="1">
      <c r="A35" s="1"/>
      <c r="B35" s="31" t="s">
        <v>59</v>
      </c>
      <c r="C35" s="32"/>
      <c r="D35" s="32"/>
      <c r="E35" s="32"/>
      <c r="F35" s="32"/>
      <c r="G35" s="33"/>
      <c r="H35" s="26"/>
      <c r="I35" s="27"/>
      <c r="J35" s="26"/>
      <c r="K35" s="27"/>
      <c r="L35" s="26"/>
      <c r="M35" s="27"/>
      <c r="N35" s="26"/>
      <c r="O35" s="27"/>
      <c r="P35" s="26">
        <v>1685.14</v>
      </c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9"/>
    </row>
    <row r="36" spans="1:32" ht="30.75" customHeight="1">
      <c r="A36" s="1"/>
      <c r="B36" s="31" t="s">
        <v>60</v>
      </c>
      <c r="C36" s="32"/>
      <c r="D36" s="32"/>
      <c r="E36" s="32"/>
      <c r="F36" s="32"/>
      <c r="G36" s="33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>
        <v>254.68</v>
      </c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9"/>
    </row>
    <row r="37" spans="1:32" ht="45" customHeight="1">
      <c r="A37" s="1"/>
      <c r="B37" s="31" t="s">
        <v>57</v>
      </c>
      <c r="C37" s="32"/>
      <c r="D37" s="32"/>
      <c r="E37" s="32"/>
      <c r="F37" s="32"/>
      <c r="G37" s="33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>
        <v>4350</v>
      </c>
      <c r="Y37" s="27"/>
      <c r="Z37" s="26"/>
      <c r="AA37" s="27"/>
      <c r="AB37" s="26"/>
      <c r="AC37" s="27"/>
      <c r="AD37" s="26"/>
      <c r="AE37" s="27"/>
      <c r="AF37" s="9"/>
    </row>
    <row r="38" spans="1:32" ht="30.75" customHeight="1">
      <c r="A38" s="1"/>
      <c r="B38" s="31" t="s">
        <v>62</v>
      </c>
      <c r="C38" s="32"/>
      <c r="D38" s="32"/>
      <c r="E38" s="32"/>
      <c r="F38" s="32"/>
      <c r="G38" s="33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>
        <v>43117.23</v>
      </c>
      <c r="Y38" s="27"/>
      <c r="Z38" s="26"/>
      <c r="AA38" s="27"/>
      <c r="AB38" s="26"/>
      <c r="AC38" s="27"/>
      <c r="AD38" s="26"/>
      <c r="AE38" s="27"/>
      <c r="AF38" s="9"/>
    </row>
    <row r="39" spans="1:32" ht="30.75" customHeight="1">
      <c r="A39" s="1"/>
      <c r="B39" s="31" t="s">
        <v>63</v>
      </c>
      <c r="C39" s="32"/>
      <c r="D39" s="32"/>
      <c r="E39" s="32"/>
      <c r="F39" s="32"/>
      <c r="G39" s="33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>
        <v>637.91</v>
      </c>
      <c r="Y39" s="27"/>
      <c r="Z39" s="26"/>
      <c r="AA39" s="27"/>
      <c r="AB39" s="26"/>
      <c r="AC39" s="27"/>
      <c r="AD39" s="26"/>
      <c r="AE39" s="27"/>
      <c r="AF39" s="9"/>
    </row>
    <row r="40" spans="1:32" ht="30.75" customHeight="1">
      <c r="A40" s="1"/>
      <c r="B40" s="31" t="s">
        <v>64</v>
      </c>
      <c r="C40" s="32"/>
      <c r="D40" s="32"/>
      <c r="E40" s="32"/>
      <c r="F40" s="32"/>
      <c r="G40" s="33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>
        <v>2833.78</v>
      </c>
      <c r="Y40" s="27"/>
      <c r="Z40" s="26"/>
      <c r="AA40" s="27"/>
      <c r="AB40" s="26"/>
      <c r="AC40" s="27"/>
      <c r="AD40" s="26"/>
      <c r="AE40" s="27"/>
      <c r="AF40" s="9"/>
    </row>
    <row r="41" spans="1:32" ht="30.75" customHeight="1">
      <c r="A41" s="1"/>
      <c r="B41" s="31" t="s">
        <v>69</v>
      </c>
      <c r="C41" s="32"/>
      <c r="D41" s="32"/>
      <c r="E41" s="32"/>
      <c r="F41" s="32"/>
      <c r="G41" s="33"/>
      <c r="H41" s="26"/>
      <c r="I41" s="27"/>
      <c r="J41" s="26"/>
      <c r="K41" s="27"/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  <c r="Z41" s="26">
        <v>1516.66</v>
      </c>
      <c r="AA41" s="27"/>
      <c r="AB41" s="26"/>
      <c r="AC41" s="27"/>
      <c r="AD41" s="26"/>
      <c r="AE41" s="27"/>
      <c r="AF41" s="9"/>
    </row>
    <row r="42" spans="1:32" ht="30.75" customHeight="1">
      <c r="A42" s="1"/>
      <c r="B42" s="31" t="s">
        <v>70</v>
      </c>
      <c r="C42" s="32"/>
      <c r="D42" s="32"/>
      <c r="E42" s="32"/>
      <c r="F42" s="32"/>
      <c r="G42" s="33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>
        <v>5228.9399999999996</v>
      </c>
      <c r="AA42" s="27"/>
      <c r="AB42" s="26"/>
      <c r="AC42" s="27"/>
      <c r="AD42" s="26"/>
      <c r="AE42" s="27"/>
      <c r="AF42" s="9"/>
    </row>
    <row r="43" spans="1:32" ht="30.75" customHeight="1">
      <c r="A43" s="1"/>
      <c r="B43" s="31" t="s">
        <v>69</v>
      </c>
      <c r="C43" s="32"/>
      <c r="D43" s="32"/>
      <c r="E43" s="32"/>
      <c r="F43" s="32"/>
      <c r="G43" s="33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26"/>
      <c r="AA43" s="27"/>
      <c r="AB43" s="26">
        <v>1364.9</v>
      </c>
      <c r="AC43" s="27"/>
      <c r="AD43" s="26"/>
      <c r="AE43" s="27"/>
      <c r="AF43" s="9"/>
    </row>
    <row r="44" spans="1:32" ht="30.75" customHeight="1">
      <c r="A44" s="1"/>
      <c r="B44" s="31" t="s">
        <v>51</v>
      </c>
      <c r="C44" s="32"/>
      <c r="D44" s="32"/>
      <c r="E44" s="32"/>
      <c r="F44" s="32"/>
      <c r="G44" s="33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26"/>
      <c r="AA44" s="27"/>
      <c r="AB44" s="26">
        <v>655.20000000000005</v>
      </c>
      <c r="AC44" s="27"/>
      <c r="AD44" s="26"/>
      <c r="AE44" s="27"/>
      <c r="AF44" s="9"/>
    </row>
    <row r="45" spans="1:32" ht="30.75" customHeight="1">
      <c r="A45" s="1"/>
      <c r="B45" s="31" t="s">
        <v>71</v>
      </c>
      <c r="C45" s="32"/>
      <c r="D45" s="32"/>
      <c r="E45" s="32"/>
      <c r="F45" s="32"/>
      <c r="G45" s="33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>
        <v>2034.59</v>
      </c>
      <c r="AC45" s="27"/>
      <c r="AD45" s="26"/>
      <c r="AE45" s="27"/>
      <c r="AF45" s="9"/>
    </row>
    <row r="46" spans="1:32" ht="30.75" customHeight="1">
      <c r="A46" s="1"/>
      <c r="B46" s="31" t="s">
        <v>72</v>
      </c>
      <c r="C46" s="32"/>
      <c r="D46" s="32"/>
      <c r="E46" s="32"/>
      <c r="F46" s="32"/>
      <c r="G46" s="33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>
        <v>2039.4</v>
      </c>
      <c r="AE46" s="27"/>
      <c r="AF46" s="9"/>
    </row>
    <row r="47" spans="1:32" ht="30.75" customHeight="1">
      <c r="A47" s="1"/>
      <c r="B47" s="31"/>
      <c r="C47" s="32"/>
      <c r="D47" s="32"/>
      <c r="E47" s="32"/>
      <c r="F47" s="32"/>
      <c r="G47" s="33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26"/>
      <c r="W47" s="27"/>
      <c r="X47" s="26"/>
      <c r="Y47" s="27"/>
      <c r="Z47" s="26"/>
      <c r="AA47" s="27"/>
      <c r="AB47" s="26"/>
      <c r="AC47" s="27"/>
      <c r="AD47" s="26"/>
      <c r="AE47" s="27"/>
      <c r="AF47" s="9"/>
    </row>
    <row r="48" spans="1:32" ht="30.75" customHeight="1">
      <c r="A48" s="1"/>
      <c r="B48" s="28"/>
      <c r="C48" s="29"/>
      <c r="D48" s="29"/>
      <c r="E48" s="29"/>
      <c r="F48" s="29"/>
      <c r="G48" s="30"/>
      <c r="H48" s="26"/>
      <c r="I48" s="34"/>
      <c r="J48" s="26"/>
      <c r="K48" s="34"/>
      <c r="L48" s="26"/>
      <c r="M48" s="34"/>
      <c r="N48" s="26"/>
      <c r="O48" s="34"/>
      <c r="P48" s="26"/>
      <c r="Q48" s="34"/>
      <c r="R48" s="26"/>
      <c r="S48" s="34"/>
      <c r="T48" s="26"/>
      <c r="U48" s="34"/>
      <c r="V48" s="26"/>
      <c r="W48" s="34"/>
      <c r="X48" s="26"/>
      <c r="Y48" s="34"/>
      <c r="Z48" s="26"/>
      <c r="AA48" s="34"/>
      <c r="AB48" s="26"/>
      <c r="AC48" s="34"/>
      <c r="AD48" s="26"/>
      <c r="AE48" s="34"/>
      <c r="AF48" s="9"/>
    </row>
    <row r="49" spans="1:32">
      <c r="A49" s="1"/>
      <c r="B49" s="42"/>
      <c r="C49" s="43"/>
      <c r="D49" s="43"/>
      <c r="E49" s="43"/>
      <c r="F49" s="44"/>
      <c r="G49" s="14"/>
      <c r="H49" s="26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27"/>
      <c r="AF49" s="9"/>
    </row>
    <row r="50" spans="1:32">
      <c r="A50" s="1">
        <v>3</v>
      </c>
      <c r="B50" s="52" t="s">
        <v>27</v>
      </c>
      <c r="C50" s="53"/>
      <c r="D50" s="53"/>
      <c r="E50" s="53"/>
      <c r="F50" s="54"/>
      <c r="G50" s="21"/>
      <c r="H50" s="26">
        <f>SUM(H51:I61)</f>
        <v>38435.963000000003</v>
      </c>
      <c r="I50" s="27"/>
      <c r="J50" s="26">
        <f t="shared" ref="J50" si="12">SUM(J51:K61)</f>
        <v>38435.963000000003</v>
      </c>
      <c r="K50" s="27"/>
      <c r="L50" s="26">
        <f t="shared" ref="L50" si="13">SUM(L51:M61)</f>
        <v>38435.963000000003</v>
      </c>
      <c r="M50" s="27"/>
      <c r="N50" s="26">
        <f t="shared" ref="N50" si="14">SUM(N51:O61)</f>
        <v>38435.963000000003</v>
      </c>
      <c r="O50" s="27"/>
      <c r="P50" s="26">
        <f t="shared" ref="P50" si="15">SUM(P51:Q61)</f>
        <v>38435.963000000003</v>
      </c>
      <c r="Q50" s="27"/>
      <c r="R50" s="26">
        <f t="shared" ref="R50" si="16">SUM(R51:S61)</f>
        <v>38435.963000000003</v>
      </c>
      <c r="S50" s="27"/>
      <c r="T50" s="26">
        <f t="shared" ref="T50" si="17">SUM(T51:U61)</f>
        <v>38451.008000000002</v>
      </c>
      <c r="U50" s="27"/>
      <c r="V50" s="26">
        <f t="shared" ref="V50" si="18">SUM(V51:W61)</f>
        <v>38451.008000000002</v>
      </c>
      <c r="W50" s="27"/>
      <c r="X50" s="26">
        <f t="shared" ref="X50" si="19">SUM(X51:Y61)</f>
        <v>47996.671999999991</v>
      </c>
      <c r="Y50" s="27"/>
      <c r="Z50" s="26">
        <f t="shared" ref="Z50" si="20">SUM(Z51:AA61)</f>
        <v>48006.688000000009</v>
      </c>
      <c r="AA50" s="27"/>
      <c r="AB50" s="26">
        <f t="shared" ref="AB50" si="21">SUM(AB51:AC61)</f>
        <v>48006.688000000009</v>
      </c>
      <c r="AC50" s="27"/>
      <c r="AD50" s="26">
        <f>SUM(AD51:AE61)</f>
        <v>48006.688000000009</v>
      </c>
      <c r="AE50" s="27"/>
      <c r="AF50" s="9">
        <f t="shared" ref="AF50:AF61" si="22">SUM(H50:AD50)</f>
        <v>499534.53000000009</v>
      </c>
    </row>
    <row r="51" spans="1:32">
      <c r="A51" s="1"/>
      <c r="B51" s="45" t="s">
        <v>20</v>
      </c>
      <c r="C51" s="45"/>
      <c r="D51" s="45"/>
      <c r="E51" s="45"/>
      <c r="F51" s="3">
        <v>1.56</v>
      </c>
      <c r="G51" s="16">
        <v>1.81</v>
      </c>
      <c r="H51" s="26">
        <f t="shared" ref="H51:H56" si="23">F51*3832.1</f>
        <v>5978.076</v>
      </c>
      <c r="I51" s="27"/>
      <c r="J51" s="26">
        <f t="shared" ref="J51:J56" si="24">F51*3832.1</f>
        <v>5978.076</v>
      </c>
      <c r="K51" s="27"/>
      <c r="L51" s="26">
        <f t="shared" ref="L51:L56" si="25">F51*3832.1</f>
        <v>5978.076</v>
      </c>
      <c r="M51" s="27"/>
      <c r="N51" s="26">
        <f t="shared" ref="N51:N56" si="26">F51*3832.1</f>
        <v>5978.076</v>
      </c>
      <c r="O51" s="27"/>
      <c r="P51" s="26">
        <f t="shared" ref="P51:P56" si="27">F51*3832.1</f>
        <v>5978.076</v>
      </c>
      <c r="Q51" s="27"/>
      <c r="R51" s="26">
        <f t="shared" ref="R51:R56" si="28">F51*3832.1</f>
        <v>5978.076</v>
      </c>
      <c r="S51" s="27"/>
      <c r="T51" s="26">
        <f t="shared" ref="T51:T56" si="29">F51*3833.6</f>
        <v>5980.4160000000002</v>
      </c>
      <c r="U51" s="27"/>
      <c r="V51" s="26">
        <f t="shared" ref="V51:V56" si="30">F51*3833.6</f>
        <v>5980.4160000000002</v>
      </c>
      <c r="W51" s="27"/>
      <c r="X51" s="26">
        <f t="shared" ref="X51:X56" si="31">G51*3833.6</f>
        <v>6938.8159999999998</v>
      </c>
      <c r="Y51" s="27"/>
      <c r="Z51" s="26">
        <f>G51*Q4</f>
        <v>6940.2640000000001</v>
      </c>
      <c r="AA51" s="27"/>
      <c r="AB51" s="26">
        <f>G51*Q4</f>
        <v>6940.2640000000001</v>
      </c>
      <c r="AC51" s="27"/>
      <c r="AD51" s="26">
        <f>G51*Q4</f>
        <v>6940.2640000000001</v>
      </c>
      <c r="AE51" s="27"/>
      <c r="AF51" s="9">
        <f t="shared" si="22"/>
        <v>75588.895999999993</v>
      </c>
    </row>
    <row r="52" spans="1:32" ht="30.75" customHeight="1">
      <c r="A52" s="1"/>
      <c r="B52" s="42" t="s">
        <v>36</v>
      </c>
      <c r="C52" s="43"/>
      <c r="D52" s="43"/>
      <c r="E52" s="44"/>
      <c r="F52" s="4">
        <v>1.84</v>
      </c>
      <c r="G52" s="14">
        <v>2.13</v>
      </c>
      <c r="H52" s="26">
        <f t="shared" si="23"/>
        <v>7051.0640000000003</v>
      </c>
      <c r="I52" s="27"/>
      <c r="J52" s="26">
        <f t="shared" si="24"/>
        <v>7051.0640000000003</v>
      </c>
      <c r="K52" s="27"/>
      <c r="L52" s="26">
        <f t="shared" si="25"/>
        <v>7051.0640000000003</v>
      </c>
      <c r="M52" s="27"/>
      <c r="N52" s="26">
        <f t="shared" si="26"/>
        <v>7051.0640000000003</v>
      </c>
      <c r="O52" s="27"/>
      <c r="P52" s="26">
        <f t="shared" si="27"/>
        <v>7051.0640000000003</v>
      </c>
      <c r="Q52" s="27"/>
      <c r="R52" s="26">
        <f t="shared" si="28"/>
        <v>7051.0640000000003</v>
      </c>
      <c r="S52" s="27"/>
      <c r="T52" s="26">
        <f t="shared" si="29"/>
        <v>7053.8240000000005</v>
      </c>
      <c r="U52" s="27"/>
      <c r="V52" s="26">
        <f t="shared" si="30"/>
        <v>7053.8240000000005</v>
      </c>
      <c r="W52" s="27"/>
      <c r="X52" s="26">
        <f t="shared" si="31"/>
        <v>8165.5679999999993</v>
      </c>
      <c r="Y52" s="27"/>
      <c r="Z52" s="26">
        <f>G52*Q4</f>
        <v>8167.2719999999999</v>
      </c>
      <c r="AA52" s="27"/>
      <c r="AB52" s="26">
        <f>G52*Q4</f>
        <v>8167.2719999999999</v>
      </c>
      <c r="AC52" s="27"/>
      <c r="AD52" s="26">
        <f>G52*Q4</f>
        <v>8167.2719999999999</v>
      </c>
      <c r="AE52" s="27"/>
      <c r="AF52" s="9">
        <f t="shared" si="22"/>
        <v>89081.415999999997</v>
      </c>
    </row>
    <row r="53" spans="1:32" ht="27" customHeight="1">
      <c r="A53" s="1"/>
      <c r="B53" s="42" t="s">
        <v>21</v>
      </c>
      <c r="C53" s="43"/>
      <c r="D53" s="43"/>
      <c r="E53" s="44"/>
      <c r="F53" s="3">
        <v>3.94</v>
      </c>
      <c r="G53" s="16">
        <v>4.57</v>
      </c>
      <c r="H53" s="26">
        <f t="shared" si="23"/>
        <v>15098.474</v>
      </c>
      <c r="I53" s="27"/>
      <c r="J53" s="26">
        <f t="shared" si="24"/>
        <v>15098.474</v>
      </c>
      <c r="K53" s="27"/>
      <c r="L53" s="26">
        <f t="shared" si="25"/>
        <v>15098.474</v>
      </c>
      <c r="M53" s="27"/>
      <c r="N53" s="26">
        <f t="shared" si="26"/>
        <v>15098.474</v>
      </c>
      <c r="O53" s="27"/>
      <c r="P53" s="26">
        <f t="shared" si="27"/>
        <v>15098.474</v>
      </c>
      <c r="Q53" s="27"/>
      <c r="R53" s="26">
        <f t="shared" si="28"/>
        <v>15098.474</v>
      </c>
      <c r="S53" s="27"/>
      <c r="T53" s="26">
        <f t="shared" si="29"/>
        <v>15104.384</v>
      </c>
      <c r="U53" s="27"/>
      <c r="V53" s="26">
        <f t="shared" si="30"/>
        <v>15104.384</v>
      </c>
      <c r="W53" s="27"/>
      <c r="X53" s="26">
        <f t="shared" si="31"/>
        <v>17519.552</v>
      </c>
      <c r="Y53" s="27"/>
      <c r="Z53" s="26">
        <f>G53*Q4</f>
        <v>17523.208000000002</v>
      </c>
      <c r="AA53" s="27"/>
      <c r="AB53" s="26">
        <f>G53*Q4</f>
        <v>17523.208000000002</v>
      </c>
      <c r="AC53" s="27"/>
      <c r="AD53" s="26">
        <f>G53*Q4</f>
        <v>17523.208000000002</v>
      </c>
      <c r="AE53" s="27"/>
      <c r="AF53" s="9">
        <f t="shared" si="22"/>
        <v>190888.78800000006</v>
      </c>
    </row>
    <row r="54" spans="1:32" ht="60" customHeight="1">
      <c r="A54" s="1"/>
      <c r="B54" s="42" t="s">
        <v>22</v>
      </c>
      <c r="C54" s="43"/>
      <c r="D54" s="43"/>
      <c r="E54" s="44"/>
      <c r="F54" s="4">
        <v>0.74</v>
      </c>
      <c r="G54" s="14">
        <v>0.86</v>
      </c>
      <c r="H54" s="26">
        <f t="shared" si="23"/>
        <v>2835.7539999999999</v>
      </c>
      <c r="I54" s="27"/>
      <c r="J54" s="26">
        <f t="shared" si="24"/>
        <v>2835.7539999999999</v>
      </c>
      <c r="K54" s="27"/>
      <c r="L54" s="26">
        <f t="shared" si="25"/>
        <v>2835.7539999999999</v>
      </c>
      <c r="M54" s="27"/>
      <c r="N54" s="26">
        <f t="shared" si="26"/>
        <v>2835.7539999999999</v>
      </c>
      <c r="O54" s="27"/>
      <c r="P54" s="26">
        <f t="shared" si="27"/>
        <v>2835.7539999999999</v>
      </c>
      <c r="Q54" s="27"/>
      <c r="R54" s="26">
        <f t="shared" si="28"/>
        <v>2835.7539999999999</v>
      </c>
      <c r="S54" s="27"/>
      <c r="T54" s="26">
        <f t="shared" si="29"/>
        <v>2836.864</v>
      </c>
      <c r="U54" s="27"/>
      <c r="V54" s="26">
        <f t="shared" si="30"/>
        <v>2836.864</v>
      </c>
      <c r="W54" s="27"/>
      <c r="X54" s="26">
        <f t="shared" si="31"/>
        <v>3296.8959999999997</v>
      </c>
      <c r="Y54" s="27"/>
      <c r="Z54" s="26">
        <f>G54*Q4</f>
        <v>3297.5839999999998</v>
      </c>
      <c r="AA54" s="27"/>
      <c r="AB54" s="26">
        <f>G54*Q4</f>
        <v>3297.5839999999998</v>
      </c>
      <c r="AC54" s="27"/>
      <c r="AD54" s="26">
        <f>G54*Q4</f>
        <v>3297.5839999999998</v>
      </c>
      <c r="AE54" s="27"/>
      <c r="AF54" s="9">
        <f t="shared" si="22"/>
        <v>35877.9</v>
      </c>
    </row>
    <row r="55" spans="1:32" ht="58.5" customHeight="1">
      <c r="A55" s="1"/>
      <c r="B55" s="42" t="s">
        <v>23</v>
      </c>
      <c r="C55" s="43"/>
      <c r="D55" s="43"/>
      <c r="E55" s="44"/>
      <c r="F55" s="4">
        <v>0.59</v>
      </c>
      <c r="G55" s="14">
        <v>0.68</v>
      </c>
      <c r="H55" s="26">
        <f t="shared" si="23"/>
        <v>2260.9389999999999</v>
      </c>
      <c r="I55" s="27"/>
      <c r="J55" s="26">
        <f t="shared" si="24"/>
        <v>2260.9389999999999</v>
      </c>
      <c r="K55" s="27"/>
      <c r="L55" s="26">
        <f t="shared" si="25"/>
        <v>2260.9389999999999</v>
      </c>
      <c r="M55" s="27"/>
      <c r="N55" s="26">
        <f t="shared" si="26"/>
        <v>2260.9389999999999</v>
      </c>
      <c r="O55" s="27"/>
      <c r="P55" s="26">
        <f t="shared" si="27"/>
        <v>2260.9389999999999</v>
      </c>
      <c r="Q55" s="27"/>
      <c r="R55" s="26">
        <f t="shared" si="28"/>
        <v>2260.9389999999999</v>
      </c>
      <c r="S55" s="27"/>
      <c r="T55" s="26">
        <f t="shared" si="29"/>
        <v>2261.8239999999996</v>
      </c>
      <c r="U55" s="27"/>
      <c r="V55" s="26">
        <f t="shared" si="30"/>
        <v>2261.8239999999996</v>
      </c>
      <c r="W55" s="27"/>
      <c r="X55" s="26">
        <f>G55*3833.6</f>
        <v>2606.848</v>
      </c>
      <c r="Y55" s="27"/>
      <c r="Z55" s="26">
        <f>G55*Q4</f>
        <v>2607.3920000000003</v>
      </c>
      <c r="AA55" s="27"/>
      <c r="AB55" s="26">
        <f>G55*Q4</f>
        <v>2607.3920000000003</v>
      </c>
      <c r="AC55" s="27"/>
      <c r="AD55" s="26">
        <f>G55*Q4</f>
        <v>2607.3920000000003</v>
      </c>
      <c r="AE55" s="27"/>
      <c r="AF55" s="9">
        <f t="shared" si="22"/>
        <v>28518.305999999997</v>
      </c>
    </row>
    <row r="56" spans="1:32" ht="45.75" customHeight="1">
      <c r="A56" s="1"/>
      <c r="B56" s="42" t="s">
        <v>24</v>
      </c>
      <c r="C56" s="43"/>
      <c r="D56" s="43"/>
      <c r="E56" s="44"/>
      <c r="F56" s="4">
        <v>1.36</v>
      </c>
      <c r="G56" s="14">
        <v>1.58</v>
      </c>
      <c r="H56" s="26">
        <f t="shared" si="23"/>
        <v>5211.6559999999999</v>
      </c>
      <c r="I56" s="27"/>
      <c r="J56" s="26">
        <f t="shared" si="24"/>
        <v>5211.6559999999999</v>
      </c>
      <c r="K56" s="27"/>
      <c r="L56" s="26">
        <f t="shared" si="25"/>
        <v>5211.6559999999999</v>
      </c>
      <c r="M56" s="27"/>
      <c r="N56" s="26">
        <f t="shared" si="26"/>
        <v>5211.6559999999999</v>
      </c>
      <c r="O56" s="27"/>
      <c r="P56" s="26">
        <f t="shared" si="27"/>
        <v>5211.6559999999999</v>
      </c>
      <c r="Q56" s="27"/>
      <c r="R56" s="26">
        <f t="shared" si="28"/>
        <v>5211.6559999999999</v>
      </c>
      <c r="S56" s="27"/>
      <c r="T56" s="26">
        <f t="shared" si="29"/>
        <v>5213.6959999999999</v>
      </c>
      <c r="U56" s="27"/>
      <c r="V56" s="26">
        <f t="shared" si="30"/>
        <v>5213.6959999999999</v>
      </c>
      <c r="W56" s="27"/>
      <c r="X56" s="26">
        <f t="shared" si="31"/>
        <v>6057.0879999999997</v>
      </c>
      <c r="Y56" s="27"/>
      <c r="Z56" s="26">
        <f>G56*Q4</f>
        <v>6058.3520000000008</v>
      </c>
      <c r="AA56" s="27"/>
      <c r="AB56" s="26">
        <f>G56*Q4</f>
        <v>6058.3520000000008</v>
      </c>
      <c r="AC56" s="27"/>
      <c r="AD56" s="26">
        <f>G56*Q4</f>
        <v>6058.3520000000008</v>
      </c>
      <c r="AE56" s="27"/>
      <c r="AF56" s="9">
        <f t="shared" si="22"/>
        <v>65929.471999999994</v>
      </c>
    </row>
    <row r="57" spans="1:32" ht="20.25" customHeight="1">
      <c r="A57" s="1"/>
      <c r="B57" s="31" t="s">
        <v>65</v>
      </c>
      <c r="C57" s="32"/>
      <c r="D57" s="32"/>
      <c r="E57" s="33"/>
      <c r="F57" s="25"/>
      <c r="G57" s="24">
        <v>0.21</v>
      </c>
      <c r="H57" s="26">
        <v>0</v>
      </c>
      <c r="I57" s="27"/>
      <c r="J57" s="26">
        <v>0</v>
      </c>
      <c r="K57" s="27"/>
      <c r="L57" s="26">
        <v>0</v>
      </c>
      <c r="M57" s="27"/>
      <c r="N57" s="26">
        <v>0</v>
      </c>
      <c r="O57" s="27"/>
      <c r="P57" s="26">
        <v>0</v>
      </c>
      <c r="Q57" s="27"/>
      <c r="R57" s="26">
        <v>0</v>
      </c>
      <c r="S57" s="27"/>
      <c r="T57" s="26">
        <v>0</v>
      </c>
      <c r="U57" s="27"/>
      <c r="V57" s="26">
        <v>0</v>
      </c>
      <c r="W57" s="27"/>
      <c r="X57" s="26">
        <f>G57*3833.6</f>
        <v>805.05599999999993</v>
      </c>
      <c r="Y57" s="27"/>
      <c r="Z57" s="26">
        <f>G57*Q4</f>
        <v>805.22399999999993</v>
      </c>
      <c r="AA57" s="27"/>
      <c r="AB57" s="26">
        <f>G57*Q4</f>
        <v>805.22399999999993</v>
      </c>
      <c r="AC57" s="27"/>
      <c r="AD57" s="26">
        <f>G57*Q4</f>
        <v>805.22399999999993</v>
      </c>
      <c r="AE57" s="27"/>
      <c r="AF57" s="9">
        <f t="shared" si="22"/>
        <v>3220.7280000000001</v>
      </c>
    </row>
    <row r="58" spans="1:32" ht="25.5" customHeight="1">
      <c r="A58" s="1"/>
      <c r="B58" s="31" t="s">
        <v>66</v>
      </c>
      <c r="C58" s="32"/>
      <c r="D58" s="32"/>
      <c r="E58" s="33"/>
      <c r="F58" s="25"/>
      <c r="G58" s="24">
        <v>0.28999999999999998</v>
      </c>
      <c r="H58" s="26">
        <v>0</v>
      </c>
      <c r="I58" s="27"/>
      <c r="J58" s="26">
        <v>0</v>
      </c>
      <c r="K58" s="27"/>
      <c r="L58" s="26">
        <v>0</v>
      </c>
      <c r="M58" s="27"/>
      <c r="N58" s="26">
        <v>0</v>
      </c>
      <c r="O58" s="27"/>
      <c r="P58" s="26">
        <v>0</v>
      </c>
      <c r="Q58" s="27"/>
      <c r="R58" s="26">
        <v>0</v>
      </c>
      <c r="S58" s="27"/>
      <c r="T58" s="26">
        <v>0</v>
      </c>
      <c r="U58" s="27"/>
      <c r="V58" s="26">
        <v>0</v>
      </c>
      <c r="W58" s="27"/>
      <c r="X58" s="26">
        <f>G58*3833.6</f>
        <v>1111.7439999999999</v>
      </c>
      <c r="Y58" s="27"/>
      <c r="Z58" s="26">
        <f>G58*Q4</f>
        <v>1111.9759999999999</v>
      </c>
      <c r="AA58" s="27"/>
      <c r="AB58" s="26">
        <f>G58*Q4</f>
        <v>1111.9759999999999</v>
      </c>
      <c r="AC58" s="27"/>
      <c r="AD58" s="26">
        <f>G58*Q4</f>
        <v>1111.9759999999999</v>
      </c>
      <c r="AE58" s="27"/>
      <c r="AF58" s="9">
        <f t="shared" si="22"/>
        <v>4447.6719999999996</v>
      </c>
    </row>
    <row r="59" spans="1:32" ht="26.25" customHeight="1">
      <c r="A59" s="1"/>
      <c r="B59" s="31" t="s">
        <v>67</v>
      </c>
      <c r="C59" s="32"/>
      <c r="D59" s="32"/>
      <c r="E59" s="33"/>
      <c r="F59" s="25"/>
      <c r="G59" s="24">
        <v>0.37</v>
      </c>
      <c r="H59" s="26">
        <v>0</v>
      </c>
      <c r="I59" s="27"/>
      <c r="J59" s="26">
        <v>0</v>
      </c>
      <c r="K59" s="27"/>
      <c r="L59" s="26">
        <v>0</v>
      </c>
      <c r="M59" s="27"/>
      <c r="N59" s="26">
        <v>0</v>
      </c>
      <c r="O59" s="27"/>
      <c r="P59" s="26">
        <v>0</v>
      </c>
      <c r="Q59" s="27"/>
      <c r="R59" s="26">
        <v>0</v>
      </c>
      <c r="S59" s="27"/>
      <c r="T59" s="26">
        <v>0</v>
      </c>
      <c r="U59" s="27"/>
      <c r="V59" s="26">
        <v>0</v>
      </c>
      <c r="W59" s="27"/>
      <c r="X59" s="26">
        <f>G59*3833.6</f>
        <v>1418.432</v>
      </c>
      <c r="Y59" s="27"/>
      <c r="Z59" s="26">
        <f>G59*Q4</f>
        <v>1418.7280000000001</v>
      </c>
      <c r="AA59" s="27"/>
      <c r="AB59" s="26">
        <f>G59*Q4</f>
        <v>1418.7280000000001</v>
      </c>
      <c r="AC59" s="27"/>
      <c r="AD59" s="26">
        <f>G59*Q4</f>
        <v>1418.7280000000001</v>
      </c>
      <c r="AE59" s="27"/>
      <c r="AF59" s="9">
        <f t="shared" si="22"/>
        <v>5674.616</v>
      </c>
    </row>
    <row r="60" spans="1:32" ht="23.25" customHeight="1">
      <c r="A60" s="1"/>
      <c r="B60" s="31" t="s">
        <v>68</v>
      </c>
      <c r="C60" s="32"/>
      <c r="D60" s="32"/>
      <c r="E60" s="33"/>
      <c r="F60" s="25"/>
      <c r="G60" s="24">
        <v>0.02</v>
      </c>
      <c r="H60" s="26">
        <v>0</v>
      </c>
      <c r="I60" s="27"/>
      <c r="J60" s="26">
        <v>0</v>
      </c>
      <c r="K60" s="27"/>
      <c r="L60" s="26">
        <v>0</v>
      </c>
      <c r="M60" s="27"/>
      <c r="N60" s="26">
        <v>0</v>
      </c>
      <c r="O60" s="27"/>
      <c r="P60" s="26">
        <v>0</v>
      </c>
      <c r="Q60" s="27"/>
      <c r="R60" s="26">
        <v>0</v>
      </c>
      <c r="S60" s="27"/>
      <c r="T60" s="26">
        <v>0</v>
      </c>
      <c r="U60" s="27"/>
      <c r="V60" s="26">
        <v>0</v>
      </c>
      <c r="W60" s="27"/>
      <c r="X60" s="26">
        <f>G60*3833.6</f>
        <v>76.671999999999997</v>
      </c>
      <c r="Y60" s="27"/>
      <c r="Z60" s="26">
        <f>G60*Q4</f>
        <v>76.688000000000002</v>
      </c>
      <c r="AA60" s="27"/>
      <c r="AB60" s="26">
        <f>G60*Q4</f>
        <v>76.688000000000002</v>
      </c>
      <c r="AC60" s="27"/>
      <c r="AD60" s="26">
        <f>G60*Q4</f>
        <v>76.688000000000002</v>
      </c>
      <c r="AE60" s="27"/>
      <c r="AF60" s="9">
        <f t="shared" si="22"/>
        <v>306.73599999999999</v>
      </c>
    </row>
    <row r="61" spans="1:32">
      <c r="A61" s="1"/>
      <c r="B61" s="46" t="s">
        <v>25</v>
      </c>
      <c r="C61" s="47"/>
      <c r="D61" s="47"/>
      <c r="E61" s="47"/>
      <c r="F61" s="48"/>
      <c r="G61" s="17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9">
        <f t="shared" si="22"/>
        <v>0</v>
      </c>
    </row>
    <row r="62" spans="1:32">
      <c r="A62" s="1"/>
      <c r="B62" s="55"/>
      <c r="C62" s="56"/>
      <c r="D62" s="56"/>
      <c r="E62" s="56"/>
      <c r="F62" s="57"/>
      <c r="G62" s="22"/>
      <c r="H62" s="2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27"/>
      <c r="AF62" s="9"/>
    </row>
    <row r="63" spans="1:32">
      <c r="A63" s="1">
        <v>4</v>
      </c>
      <c r="B63" s="49" t="s">
        <v>26</v>
      </c>
      <c r="C63" s="50"/>
      <c r="D63" s="50"/>
      <c r="E63" s="50"/>
      <c r="F63" s="51"/>
      <c r="G63" s="19"/>
      <c r="H63" s="26">
        <f>H50+H14</f>
        <v>38435.963000000003</v>
      </c>
      <c r="I63" s="27"/>
      <c r="J63" s="26">
        <f>J50+J14</f>
        <v>148094.193</v>
      </c>
      <c r="K63" s="27"/>
      <c r="L63" s="26">
        <f>L50+L14</f>
        <v>42884.313000000002</v>
      </c>
      <c r="M63" s="27"/>
      <c r="N63" s="26">
        <f>N50+N14</f>
        <v>80161.152999999991</v>
      </c>
      <c r="O63" s="27"/>
      <c r="P63" s="26">
        <f>P50+P14</f>
        <v>54490.963000000003</v>
      </c>
      <c r="Q63" s="27"/>
      <c r="R63" s="26">
        <f>R50+R14</f>
        <v>38435.963000000003</v>
      </c>
      <c r="S63" s="27"/>
      <c r="T63" s="26">
        <f>T50+T14</f>
        <v>38705.688000000002</v>
      </c>
      <c r="U63" s="27"/>
      <c r="V63" s="26">
        <f>V50+V14</f>
        <v>38451.008000000002</v>
      </c>
      <c r="W63" s="27"/>
      <c r="X63" s="26">
        <f>X50+X14</f>
        <v>98935.592000000004</v>
      </c>
      <c r="Y63" s="27"/>
      <c r="Z63" s="26">
        <f>Z50+Z14</f>
        <v>54752.288000000008</v>
      </c>
      <c r="AA63" s="27"/>
      <c r="AB63" s="26">
        <f>AB50+AB14</f>
        <v>52061.378000000012</v>
      </c>
      <c r="AC63" s="27"/>
      <c r="AD63" s="26">
        <f>AD50+AD14</f>
        <v>50046.088000000011</v>
      </c>
      <c r="AE63" s="27"/>
      <c r="AF63" s="9">
        <f>SUM(H63:AE63)</f>
        <v>735454.59</v>
      </c>
    </row>
    <row r="64" spans="1:32">
      <c r="A64" s="1"/>
      <c r="B64" s="55"/>
      <c r="C64" s="56"/>
      <c r="D64" s="56"/>
      <c r="E64" s="56"/>
      <c r="F64" s="57"/>
      <c r="G64" s="22"/>
      <c r="H64" s="2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27"/>
      <c r="AF64" s="9">
        <f>SUM(H64:AD64)</f>
        <v>0</v>
      </c>
    </row>
    <row r="65" spans="1:32">
      <c r="A65" s="1">
        <v>5</v>
      </c>
      <c r="B65" s="49" t="s">
        <v>29</v>
      </c>
      <c r="C65" s="50"/>
      <c r="D65" s="50"/>
      <c r="E65" s="50"/>
      <c r="F65" s="51"/>
      <c r="G65" s="19"/>
      <c r="H65" s="26">
        <f>54089.9+H10+I10-H63</f>
        <v>63265.197</v>
      </c>
      <c r="I65" s="27"/>
      <c r="J65" s="26">
        <f>H65+J10+K10-J63</f>
        <v>-36629.585999999996</v>
      </c>
      <c r="K65" s="27"/>
      <c r="L65" s="26">
        <f>J65+L10+M10-L63</f>
        <v>-6063.7189999999973</v>
      </c>
      <c r="M65" s="27"/>
      <c r="N65" s="26">
        <f>L65+N10+O10-N63</f>
        <v>-29839.351999999992</v>
      </c>
      <c r="O65" s="27"/>
      <c r="P65" s="26">
        <f>N65+P10+Q10-P63</f>
        <v>-32239.294999999995</v>
      </c>
      <c r="Q65" s="27"/>
      <c r="R65" s="26">
        <f>P65+R10+S10-R63</f>
        <v>-16788.527999999998</v>
      </c>
      <c r="S65" s="27"/>
      <c r="T65" s="26">
        <f>R65+T10+U10-T63</f>
        <v>-4288.2860000000001</v>
      </c>
      <c r="U65" s="27"/>
      <c r="V65" s="26">
        <f>T65+V10+W10-V63</f>
        <v>15129.165999999997</v>
      </c>
      <c r="W65" s="27"/>
      <c r="X65" s="26">
        <f>V65+X10+Y10-X63</f>
        <v>-31320.005999999994</v>
      </c>
      <c r="Y65" s="27"/>
      <c r="Z65" s="26">
        <f>X65+Z10+AA10-Z63</f>
        <v>-16834.904000000002</v>
      </c>
      <c r="AA65" s="27"/>
      <c r="AB65" s="26">
        <f>Z65+AB10+AC10-AB63</f>
        <v>2349.3279999999868</v>
      </c>
      <c r="AC65" s="27"/>
      <c r="AD65" s="26">
        <f>AB65+AD10+AE10-AD63</f>
        <v>38674.909999999982</v>
      </c>
      <c r="AE65" s="27"/>
      <c r="AF65" s="9">
        <f>SUM(H65:AD65)</f>
        <v>-54585.075000000004</v>
      </c>
    </row>
    <row r="66" spans="1:32">
      <c r="A66" s="1">
        <v>6</v>
      </c>
      <c r="B66" s="49" t="s">
        <v>32</v>
      </c>
      <c r="C66" s="50"/>
      <c r="D66" s="50"/>
      <c r="E66" s="50"/>
      <c r="F66" s="51"/>
      <c r="G66" s="19"/>
      <c r="H66" s="26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27"/>
      <c r="AF66" s="10">
        <f>AD65</f>
        <v>38674.909999999982</v>
      </c>
    </row>
    <row r="68" spans="1:32">
      <c r="C68" s="60" t="s">
        <v>61</v>
      </c>
      <c r="D68" s="60"/>
      <c r="E68" s="60"/>
      <c r="F68" s="60"/>
      <c r="G68" s="23"/>
    </row>
    <row r="69" spans="1:32">
      <c r="A69" s="1">
        <v>1</v>
      </c>
      <c r="B69" s="45" t="s">
        <v>15</v>
      </c>
      <c r="C69" s="45"/>
      <c r="D69" s="45"/>
      <c r="E69" s="45"/>
      <c r="F69" s="45"/>
      <c r="G69" s="15"/>
      <c r="H69" s="59">
        <v>0</v>
      </c>
      <c r="I69" s="59"/>
      <c r="J69" s="59">
        <f>H72</f>
        <v>2702.6499999999996</v>
      </c>
      <c r="K69" s="59"/>
      <c r="L69" s="59">
        <f t="shared" ref="L69" si="32">J72</f>
        <v>3723.0099999999998</v>
      </c>
      <c r="M69" s="59"/>
      <c r="N69" s="59">
        <f t="shared" ref="N69" si="33">L72</f>
        <v>3570.43</v>
      </c>
      <c r="O69" s="59"/>
      <c r="P69" s="59">
        <f t="shared" ref="P69" si="34">N72</f>
        <v>3643.9100000000003</v>
      </c>
      <c r="Q69" s="59"/>
      <c r="R69" s="59">
        <f t="shared" ref="R69" si="35">P72</f>
        <v>4163.09</v>
      </c>
      <c r="S69" s="59"/>
      <c r="T69" s="59">
        <f t="shared" ref="T69" si="36">R72</f>
        <v>3324.5699999999997</v>
      </c>
      <c r="U69" s="59"/>
      <c r="V69" s="59">
        <f t="shared" ref="V69" si="37">T72</f>
        <v>3250.6999999999989</v>
      </c>
      <c r="W69" s="59"/>
      <c r="X69" s="59">
        <f t="shared" ref="X69" si="38">V72</f>
        <v>3154.5499999999984</v>
      </c>
      <c r="Y69" s="59"/>
      <c r="Z69" s="59">
        <f t="shared" ref="Z69" si="39">X72</f>
        <v>2527.3999999999983</v>
      </c>
      <c r="AA69" s="59"/>
      <c r="AB69" s="59">
        <f t="shared" ref="AB69" si="40">Z72</f>
        <v>2527.3999999999983</v>
      </c>
      <c r="AC69" s="59"/>
      <c r="AD69" s="59">
        <f t="shared" ref="AD69" si="41">AB72</f>
        <v>2527.3999999999983</v>
      </c>
      <c r="AE69" s="59"/>
      <c r="AF69" s="1"/>
    </row>
    <row r="70" spans="1:32">
      <c r="A70" s="1">
        <v>2</v>
      </c>
      <c r="B70" s="45" t="s">
        <v>16</v>
      </c>
      <c r="C70" s="45"/>
      <c r="D70" s="45"/>
      <c r="E70" s="45"/>
      <c r="F70" s="45"/>
      <c r="G70" s="15"/>
      <c r="H70" s="59">
        <v>3086.24</v>
      </c>
      <c r="I70" s="59"/>
      <c r="J70" s="59">
        <v>3086.25</v>
      </c>
      <c r="K70" s="59"/>
      <c r="L70" s="59">
        <v>3086.24</v>
      </c>
      <c r="M70" s="59"/>
      <c r="N70" s="59">
        <v>3086.25</v>
      </c>
      <c r="O70" s="59"/>
      <c r="P70" s="59">
        <v>3086.25</v>
      </c>
      <c r="Q70" s="59"/>
      <c r="R70" s="59">
        <v>1005.91</v>
      </c>
      <c r="S70" s="59"/>
      <c r="T70" s="59">
        <v>1044.06</v>
      </c>
      <c r="U70" s="59"/>
      <c r="V70" s="59">
        <v>1044.06</v>
      </c>
      <c r="W70" s="59"/>
      <c r="X70" s="59"/>
      <c r="Y70" s="59"/>
      <c r="Z70" s="59"/>
      <c r="AA70" s="59"/>
      <c r="AB70" s="59"/>
      <c r="AC70" s="59"/>
      <c r="AD70" s="59"/>
      <c r="AE70" s="59"/>
      <c r="AF70" s="1"/>
    </row>
    <row r="71" spans="1:32">
      <c r="A71" s="1">
        <v>3</v>
      </c>
      <c r="B71" s="45" t="s">
        <v>17</v>
      </c>
      <c r="C71" s="45"/>
      <c r="D71" s="45"/>
      <c r="E71" s="45"/>
      <c r="F71" s="45"/>
      <c r="G71" s="15"/>
      <c r="H71" s="59">
        <v>1083.3399999999999</v>
      </c>
      <c r="I71" s="59"/>
      <c r="J71" s="59">
        <v>2065.89</v>
      </c>
      <c r="K71" s="59"/>
      <c r="L71" s="59">
        <v>3238.82</v>
      </c>
      <c r="M71" s="59"/>
      <c r="N71" s="59">
        <v>3012.77</v>
      </c>
      <c r="O71" s="59"/>
      <c r="P71" s="59">
        <v>2567.0700000000002</v>
      </c>
      <c r="Q71" s="59"/>
      <c r="R71" s="59">
        <v>1844.43</v>
      </c>
      <c r="S71" s="59"/>
      <c r="T71" s="59">
        <v>1117.93</v>
      </c>
      <c r="U71" s="59"/>
      <c r="V71" s="59">
        <v>1140.21</v>
      </c>
      <c r="W71" s="59"/>
      <c r="X71" s="59">
        <v>627.15</v>
      </c>
      <c r="Y71" s="59"/>
      <c r="Z71" s="59"/>
      <c r="AA71" s="59"/>
      <c r="AB71" s="59"/>
      <c r="AC71" s="59"/>
      <c r="AD71" s="59"/>
      <c r="AE71" s="59"/>
      <c r="AF71" s="1"/>
    </row>
    <row r="72" spans="1:32">
      <c r="A72" s="1">
        <v>4</v>
      </c>
      <c r="B72" s="45" t="s">
        <v>18</v>
      </c>
      <c r="C72" s="45"/>
      <c r="D72" s="45"/>
      <c r="E72" s="45"/>
      <c r="F72" s="45"/>
      <c r="G72" s="15"/>
      <c r="H72" s="59">
        <f>699.75+H70-H71</f>
        <v>2702.6499999999996</v>
      </c>
      <c r="I72" s="59"/>
      <c r="J72" s="59">
        <f>J69+J70-J71</f>
        <v>3723.0099999999998</v>
      </c>
      <c r="K72" s="59"/>
      <c r="L72" s="59">
        <f t="shared" ref="L72" si="42">L69+L70-L71</f>
        <v>3570.43</v>
      </c>
      <c r="M72" s="59"/>
      <c r="N72" s="59">
        <f t="shared" ref="N72" si="43">N69+N70-N71</f>
        <v>3643.9100000000003</v>
      </c>
      <c r="O72" s="59"/>
      <c r="P72" s="59">
        <f t="shared" ref="P72" si="44">P69+P70-P71</f>
        <v>4163.09</v>
      </c>
      <c r="Q72" s="59"/>
      <c r="R72" s="59">
        <f t="shared" ref="R72" si="45">R69+R70-R71</f>
        <v>3324.5699999999997</v>
      </c>
      <c r="S72" s="59"/>
      <c r="T72" s="59">
        <f t="shared" ref="T72" si="46">T69+T70-T71</f>
        <v>3250.6999999999989</v>
      </c>
      <c r="U72" s="59"/>
      <c r="V72" s="59">
        <f t="shared" ref="V72" si="47">V69+V70-V71</f>
        <v>3154.5499999999984</v>
      </c>
      <c r="W72" s="59"/>
      <c r="X72" s="59">
        <f t="shared" ref="X72" si="48">X69+X70-X71</f>
        <v>2527.3999999999983</v>
      </c>
      <c r="Y72" s="59"/>
      <c r="Z72" s="59">
        <f t="shared" ref="Z72" si="49">Z69+Z70-Z71</f>
        <v>2527.3999999999983</v>
      </c>
      <c r="AA72" s="59"/>
      <c r="AB72" s="59">
        <f t="shared" ref="AB72" si="50">AB69+AB70-AB71</f>
        <v>2527.3999999999983</v>
      </c>
      <c r="AC72" s="59"/>
      <c r="AD72" s="59">
        <f t="shared" ref="AD72" si="51">AD69+AD70-AD71</f>
        <v>2527.3999999999983</v>
      </c>
      <c r="AE72" s="59"/>
      <c r="AF72" s="1"/>
    </row>
  </sheetData>
  <mergeCells count="712"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7:AC47"/>
    <mergeCell ref="AD47:AE47"/>
    <mergeCell ref="P42:Q42"/>
    <mergeCell ref="R42:S42"/>
    <mergeCell ref="T42:U42"/>
    <mergeCell ref="V42:W42"/>
    <mergeCell ref="X42:Y42"/>
    <mergeCell ref="Z42:AA42"/>
    <mergeCell ref="AB42:AC42"/>
    <mergeCell ref="AD42:AE42"/>
    <mergeCell ref="AB43:AC43"/>
    <mergeCell ref="AD43:AE43"/>
    <mergeCell ref="P44:Q44"/>
    <mergeCell ref="R44:S44"/>
    <mergeCell ref="T44:U44"/>
    <mergeCell ref="V44:W44"/>
    <mergeCell ref="X44:Y44"/>
    <mergeCell ref="Z44:AA44"/>
    <mergeCell ref="AB44:AC44"/>
    <mergeCell ref="AD44:AE44"/>
    <mergeCell ref="AB45:AC45"/>
    <mergeCell ref="AD45:AE45"/>
    <mergeCell ref="AB46:AC46"/>
    <mergeCell ref="AD46:AE46"/>
    <mergeCell ref="P43:Q43"/>
    <mergeCell ref="R43:S43"/>
    <mergeCell ref="T43:U43"/>
    <mergeCell ref="V43:W43"/>
    <mergeCell ref="X43:Y43"/>
    <mergeCell ref="Z43:AA43"/>
    <mergeCell ref="P47:Q47"/>
    <mergeCell ref="R47:S47"/>
    <mergeCell ref="T47:U47"/>
    <mergeCell ref="V47:W47"/>
    <mergeCell ref="X47:Y47"/>
    <mergeCell ref="Z47:AA47"/>
    <mergeCell ref="B42:G42"/>
    <mergeCell ref="B43:G43"/>
    <mergeCell ref="B47:G47"/>
    <mergeCell ref="H42:I42"/>
    <mergeCell ref="H43:I43"/>
    <mergeCell ref="H47:I47"/>
    <mergeCell ref="J42:K42"/>
    <mergeCell ref="L42:M42"/>
    <mergeCell ref="N42:O42"/>
    <mergeCell ref="J47:K47"/>
    <mergeCell ref="L47:M47"/>
    <mergeCell ref="N47:O47"/>
    <mergeCell ref="J43:K43"/>
    <mergeCell ref="L43:M43"/>
    <mergeCell ref="N43:O43"/>
    <mergeCell ref="B44:G44"/>
    <mergeCell ref="B45:G45"/>
    <mergeCell ref="B46:G46"/>
    <mergeCell ref="H44:I44"/>
    <mergeCell ref="H45:I45"/>
    <mergeCell ref="H46:I46"/>
    <mergeCell ref="J44:K44"/>
    <mergeCell ref="L44:M44"/>
    <mergeCell ref="N44:O44"/>
    <mergeCell ref="B71:F71"/>
    <mergeCell ref="H71:I71"/>
    <mergeCell ref="J71:K71"/>
    <mergeCell ref="L71:M71"/>
    <mergeCell ref="N71:O71"/>
    <mergeCell ref="P71:Q71"/>
    <mergeCell ref="R71:S71"/>
    <mergeCell ref="B72:F72"/>
    <mergeCell ref="H72:I72"/>
    <mergeCell ref="J72:K72"/>
    <mergeCell ref="L72:M72"/>
    <mergeCell ref="N72:O72"/>
    <mergeCell ref="P72:Q72"/>
    <mergeCell ref="R72:S72"/>
    <mergeCell ref="X72:Y72"/>
    <mergeCell ref="Z72:AA72"/>
    <mergeCell ref="AB72:AC72"/>
    <mergeCell ref="AD72:AE72"/>
    <mergeCell ref="AB71:AC71"/>
    <mergeCell ref="AD71:AE71"/>
    <mergeCell ref="T72:U72"/>
    <mergeCell ref="V72:W72"/>
    <mergeCell ref="T71:U71"/>
    <mergeCell ref="V71:W71"/>
    <mergeCell ref="X71:Y71"/>
    <mergeCell ref="Z71:AA71"/>
    <mergeCell ref="C68:F68"/>
    <mergeCell ref="B69:F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B70:F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N33:O33"/>
    <mergeCell ref="R31:S31"/>
    <mergeCell ref="T31:U31"/>
    <mergeCell ref="V31:W31"/>
    <mergeCell ref="X31:Y31"/>
    <mergeCell ref="Z31:AA31"/>
    <mergeCell ref="AB31:AC31"/>
    <mergeCell ref="AD31:AE31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H30:I30"/>
    <mergeCell ref="H31:I31"/>
    <mergeCell ref="H32:I32"/>
    <mergeCell ref="J30:K30"/>
    <mergeCell ref="L30:M30"/>
    <mergeCell ref="N30:O30"/>
    <mergeCell ref="P30:Q30"/>
    <mergeCell ref="J31:K31"/>
    <mergeCell ref="L31:M31"/>
    <mergeCell ref="N31:O31"/>
    <mergeCell ref="P31:Q31"/>
    <mergeCell ref="AD48:AE48"/>
    <mergeCell ref="T28:U28"/>
    <mergeCell ref="V28:W28"/>
    <mergeCell ref="X28:Y28"/>
    <mergeCell ref="Z28:AA28"/>
    <mergeCell ref="AB28:AC28"/>
    <mergeCell ref="AD28:AE28"/>
    <mergeCell ref="T29:U29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R30:S30"/>
    <mergeCell ref="T30:U30"/>
    <mergeCell ref="V30:W30"/>
    <mergeCell ref="X30:Y30"/>
    <mergeCell ref="Z30:AA30"/>
    <mergeCell ref="AB30:AC30"/>
    <mergeCell ref="AD30:AE30"/>
    <mergeCell ref="N27:O27"/>
    <mergeCell ref="P27:Q27"/>
    <mergeCell ref="R27:S27"/>
    <mergeCell ref="H28:I28"/>
    <mergeCell ref="H29:I29"/>
    <mergeCell ref="J28:K28"/>
    <mergeCell ref="L28:M28"/>
    <mergeCell ref="N28:O28"/>
    <mergeCell ref="P28:Q28"/>
    <mergeCell ref="R28:S28"/>
    <mergeCell ref="J29:K29"/>
    <mergeCell ref="L29:M29"/>
    <mergeCell ref="N29:O29"/>
    <mergeCell ref="P29:Q29"/>
    <mergeCell ref="R29:S29"/>
    <mergeCell ref="X23:Y23"/>
    <mergeCell ref="Z23:AA23"/>
    <mergeCell ref="AB23:AC23"/>
    <mergeCell ref="AD23:AE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H23:I23"/>
    <mergeCell ref="H24:I24"/>
    <mergeCell ref="J23:K23"/>
    <mergeCell ref="L23:M23"/>
    <mergeCell ref="N23:O23"/>
    <mergeCell ref="P23:Q23"/>
    <mergeCell ref="R23:S23"/>
    <mergeCell ref="T23:U23"/>
    <mergeCell ref="V23:W23"/>
    <mergeCell ref="AD19:AE19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8:AE18"/>
    <mergeCell ref="H18:I18"/>
    <mergeCell ref="J18:K18"/>
    <mergeCell ref="L18:M18"/>
    <mergeCell ref="N18:O18"/>
    <mergeCell ref="P18:Q18"/>
    <mergeCell ref="R18:S18"/>
    <mergeCell ref="T18:U18"/>
    <mergeCell ref="V18:W18"/>
    <mergeCell ref="AB18:AC18"/>
    <mergeCell ref="B66:F66"/>
    <mergeCell ref="B50:F50"/>
    <mergeCell ref="B61:F61"/>
    <mergeCell ref="B49:F49"/>
    <mergeCell ref="B63:F63"/>
    <mergeCell ref="B64:F64"/>
    <mergeCell ref="B65:F65"/>
    <mergeCell ref="B56:E56"/>
    <mergeCell ref="B62:F62"/>
    <mergeCell ref="B57:E57"/>
    <mergeCell ref="B58:E58"/>
    <mergeCell ref="B59:E59"/>
    <mergeCell ref="B60:E60"/>
    <mergeCell ref="A2:AD2"/>
    <mergeCell ref="A3:AD3"/>
    <mergeCell ref="B54:E54"/>
    <mergeCell ref="B55:E55"/>
    <mergeCell ref="B51:E51"/>
    <mergeCell ref="B52:E52"/>
    <mergeCell ref="B53:E53"/>
    <mergeCell ref="B10:F10"/>
    <mergeCell ref="B11:F11"/>
    <mergeCell ref="B12:F12"/>
    <mergeCell ref="B13:F13"/>
    <mergeCell ref="B14:F14"/>
    <mergeCell ref="H6:I6"/>
    <mergeCell ref="B6:F6"/>
    <mergeCell ref="B7:F7"/>
    <mergeCell ref="B8:F8"/>
    <mergeCell ref="B9:F9"/>
    <mergeCell ref="J6:K6"/>
    <mergeCell ref="L6:M6"/>
    <mergeCell ref="N6:O6"/>
    <mergeCell ref="P6:Q6"/>
    <mergeCell ref="AD6:AE6"/>
    <mergeCell ref="X18:Y18"/>
    <mergeCell ref="Z18:AA18"/>
    <mergeCell ref="AB6:AC6"/>
    <mergeCell ref="Z6:AA6"/>
    <mergeCell ref="X6:Y6"/>
    <mergeCell ref="V6:W6"/>
    <mergeCell ref="T6:U6"/>
    <mergeCell ref="R6:S6"/>
    <mergeCell ref="H55:I55"/>
    <mergeCell ref="H56:I56"/>
    <mergeCell ref="H63:I63"/>
    <mergeCell ref="J50:K50"/>
    <mergeCell ref="J51:K51"/>
    <mergeCell ref="J52:K52"/>
    <mergeCell ref="J53:K53"/>
    <mergeCell ref="J54:K54"/>
    <mergeCell ref="J55:K55"/>
    <mergeCell ref="J56:K56"/>
    <mergeCell ref="J63:K63"/>
    <mergeCell ref="H50:I50"/>
    <mergeCell ref="H51:I51"/>
    <mergeCell ref="H52:I52"/>
    <mergeCell ref="H53:I53"/>
    <mergeCell ref="H54:I54"/>
    <mergeCell ref="N55:O55"/>
    <mergeCell ref="N56:O56"/>
    <mergeCell ref="J65:K65"/>
    <mergeCell ref="L50:M50"/>
    <mergeCell ref="L51:M51"/>
    <mergeCell ref="L52:M52"/>
    <mergeCell ref="L53:M53"/>
    <mergeCell ref="L54:M54"/>
    <mergeCell ref="L55:M55"/>
    <mergeCell ref="L56:M56"/>
    <mergeCell ref="L63:M63"/>
    <mergeCell ref="L65:M65"/>
    <mergeCell ref="N63:O63"/>
    <mergeCell ref="N65:O65"/>
    <mergeCell ref="P50:Q50"/>
    <mergeCell ref="P51:Q51"/>
    <mergeCell ref="P52:Q52"/>
    <mergeCell ref="P53:Q53"/>
    <mergeCell ref="P54:Q54"/>
    <mergeCell ref="P55:Q55"/>
    <mergeCell ref="P56:Q56"/>
    <mergeCell ref="P63:Q63"/>
    <mergeCell ref="P65:Q65"/>
    <mergeCell ref="N50:O50"/>
    <mergeCell ref="N51:O51"/>
    <mergeCell ref="N52:O52"/>
    <mergeCell ref="N53:O53"/>
    <mergeCell ref="N54:O54"/>
    <mergeCell ref="X65:Y65"/>
    <mergeCell ref="V50:W50"/>
    <mergeCell ref="V51:W51"/>
    <mergeCell ref="V52:W52"/>
    <mergeCell ref="V53:W53"/>
    <mergeCell ref="V54:W54"/>
    <mergeCell ref="R55:S55"/>
    <mergeCell ref="R56:S56"/>
    <mergeCell ref="R63:S63"/>
    <mergeCell ref="R65:S65"/>
    <mergeCell ref="T50:U50"/>
    <mergeCell ref="T51:U51"/>
    <mergeCell ref="T52:U52"/>
    <mergeCell ref="T53:U53"/>
    <mergeCell ref="T54:U54"/>
    <mergeCell ref="T55:U55"/>
    <mergeCell ref="T56:U56"/>
    <mergeCell ref="T63:U63"/>
    <mergeCell ref="T65:U65"/>
    <mergeCell ref="R50:S50"/>
    <mergeCell ref="R51:S51"/>
    <mergeCell ref="R52:S52"/>
    <mergeCell ref="R53:S53"/>
    <mergeCell ref="R54:S54"/>
    <mergeCell ref="AB14:AC14"/>
    <mergeCell ref="Z14:AA14"/>
    <mergeCell ref="X14:Y14"/>
    <mergeCell ref="V14:W14"/>
    <mergeCell ref="T14:U14"/>
    <mergeCell ref="AD55:AE55"/>
    <mergeCell ref="AD56:AE56"/>
    <mergeCell ref="AD63:AE63"/>
    <mergeCell ref="AD65:AE65"/>
    <mergeCell ref="AD14:AE14"/>
    <mergeCell ref="AD16:AE16"/>
    <mergeCell ref="AD17:AE17"/>
    <mergeCell ref="AD50:AE50"/>
    <mergeCell ref="AD51:AE51"/>
    <mergeCell ref="AD52:AE52"/>
    <mergeCell ref="AD53:AE53"/>
    <mergeCell ref="AD54:AE54"/>
    <mergeCell ref="Z55:AA55"/>
    <mergeCell ref="Z56:AA56"/>
    <mergeCell ref="Z63:AA63"/>
    <mergeCell ref="Z65:AA65"/>
    <mergeCell ref="AB50:AC50"/>
    <mergeCell ref="AB51:AC51"/>
    <mergeCell ref="AB52:AC52"/>
    <mergeCell ref="H14:I14"/>
    <mergeCell ref="H16:I16"/>
    <mergeCell ref="H17:I17"/>
    <mergeCell ref="J16:K16"/>
    <mergeCell ref="J17:K17"/>
    <mergeCell ref="R14:S14"/>
    <mergeCell ref="P14:Q14"/>
    <mergeCell ref="N14:O14"/>
    <mergeCell ref="L14:M14"/>
    <mergeCell ref="J14:K14"/>
    <mergeCell ref="L16:M16"/>
    <mergeCell ref="L17:M17"/>
    <mergeCell ref="N16:O16"/>
    <mergeCell ref="N17:O17"/>
    <mergeCell ref="P16:Q16"/>
    <mergeCell ref="P17:Q17"/>
    <mergeCell ref="AB53:AC53"/>
    <mergeCell ref="AB54:AC54"/>
    <mergeCell ref="AB55:AC55"/>
    <mergeCell ref="Z50:AA50"/>
    <mergeCell ref="Z51:AA51"/>
    <mergeCell ref="Z52:AA52"/>
    <mergeCell ref="Z53:AA53"/>
    <mergeCell ref="Z54:AA54"/>
    <mergeCell ref="V55:W55"/>
    <mergeCell ref="X50:Y50"/>
    <mergeCell ref="X51:Y51"/>
    <mergeCell ref="X52:Y52"/>
    <mergeCell ref="X53:Y53"/>
    <mergeCell ref="X54:Y54"/>
    <mergeCell ref="X55:Y55"/>
    <mergeCell ref="A4:P4"/>
    <mergeCell ref="H61:I61"/>
    <mergeCell ref="J61:K61"/>
    <mergeCell ref="L61:M61"/>
    <mergeCell ref="N61:O61"/>
    <mergeCell ref="P61:Q61"/>
    <mergeCell ref="R61:S61"/>
    <mergeCell ref="T61:U61"/>
    <mergeCell ref="V61:W61"/>
    <mergeCell ref="H12:AE12"/>
    <mergeCell ref="H13:AE13"/>
    <mergeCell ref="H49:AE49"/>
    <mergeCell ref="X16:Y16"/>
    <mergeCell ref="X17:Y17"/>
    <mergeCell ref="Z16:AA16"/>
    <mergeCell ref="Z17:AA17"/>
    <mergeCell ref="AB16:AC16"/>
    <mergeCell ref="AB17:AC17"/>
    <mergeCell ref="R16:S16"/>
    <mergeCell ref="R17:S17"/>
    <mergeCell ref="T16:U16"/>
    <mergeCell ref="T17:U17"/>
    <mergeCell ref="V16:W16"/>
    <mergeCell ref="V17:W17"/>
    <mergeCell ref="H21:I21"/>
    <mergeCell ref="H22:I22"/>
    <mergeCell ref="J21:K21"/>
    <mergeCell ref="L21:M21"/>
    <mergeCell ref="N21:O21"/>
    <mergeCell ref="J22:K22"/>
    <mergeCell ref="L22:M22"/>
    <mergeCell ref="N22:O22"/>
    <mergeCell ref="H66:AE66"/>
    <mergeCell ref="X61:Y61"/>
    <mergeCell ref="Z61:AA61"/>
    <mergeCell ref="AB61:AC61"/>
    <mergeCell ref="AD61:AE61"/>
    <mergeCell ref="H65:I65"/>
    <mergeCell ref="H62:AE62"/>
    <mergeCell ref="H64:AE64"/>
    <mergeCell ref="AB56:AC56"/>
    <mergeCell ref="AB63:AC63"/>
    <mergeCell ref="AB65:AC65"/>
    <mergeCell ref="V56:W56"/>
    <mergeCell ref="V63:W63"/>
    <mergeCell ref="V65:W65"/>
    <mergeCell ref="X56:Y56"/>
    <mergeCell ref="X63:Y63"/>
    <mergeCell ref="AB22:AC22"/>
    <mergeCell ref="AD22:AE22"/>
    <mergeCell ref="P21:Q21"/>
    <mergeCell ref="R21:S21"/>
    <mergeCell ref="T21:U21"/>
    <mergeCell ref="V21:W21"/>
    <mergeCell ref="X21:Y21"/>
    <mergeCell ref="Z21:AA21"/>
    <mergeCell ref="AB21:AC21"/>
    <mergeCell ref="AD21:AE21"/>
    <mergeCell ref="P22:Q22"/>
    <mergeCell ref="R22:S22"/>
    <mergeCell ref="T22:U22"/>
    <mergeCell ref="V22:W22"/>
    <mergeCell ref="X22:Y22"/>
    <mergeCell ref="Z22:AA22"/>
    <mergeCell ref="V29:W29"/>
    <mergeCell ref="X29:Y29"/>
    <mergeCell ref="Z29:AA29"/>
    <mergeCell ref="AB29:AC29"/>
    <mergeCell ref="AD29:AE29"/>
    <mergeCell ref="H25:I25"/>
    <mergeCell ref="H26:I26"/>
    <mergeCell ref="J25:K25"/>
    <mergeCell ref="L25:M25"/>
    <mergeCell ref="N25:O25"/>
    <mergeCell ref="P25:Q25"/>
    <mergeCell ref="R25:S25"/>
    <mergeCell ref="J26:K26"/>
    <mergeCell ref="L26:M26"/>
    <mergeCell ref="N26:O26"/>
    <mergeCell ref="P26:Q26"/>
    <mergeCell ref="R26:S26"/>
    <mergeCell ref="T25:U25"/>
    <mergeCell ref="V25:W25"/>
    <mergeCell ref="X25:Y25"/>
    <mergeCell ref="Z25:AA25"/>
    <mergeCell ref="H27:I27"/>
    <mergeCell ref="J27:K27"/>
    <mergeCell ref="L27:M27"/>
    <mergeCell ref="AB25:AC25"/>
    <mergeCell ref="AD25:AE25"/>
    <mergeCell ref="AB26:AC26"/>
    <mergeCell ref="AD26:AE26"/>
    <mergeCell ref="T27:U27"/>
    <mergeCell ref="V27:W27"/>
    <mergeCell ref="X27:Y27"/>
    <mergeCell ref="Z27:AA27"/>
    <mergeCell ref="AB27:AC27"/>
    <mergeCell ref="AD27:AE27"/>
    <mergeCell ref="T26:U26"/>
    <mergeCell ref="V26:W26"/>
    <mergeCell ref="X26:Y26"/>
    <mergeCell ref="Z26:AA26"/>
    <mergeCell ref="X15:Y15"/>
    <mergeCell ref="Z15:AA15"/>
    <mergeCell ref="AB15:AC15"/>
    <mergeCell ref="AD15:AE15"/>
    <mergeCell ref="H15:I15"/>
    <mergeCell ref="J15:K15"/>
    <mergeCell ref="L15:M15"/>
    <mergeCell ref="N15:O15"/>
    <mergeCell ref="P15:Q15"/>
    <mergeCell ref="R15:S15"/>
    <mergeCell ref="T15:U15"/>
    <mergeCell ref="V15:W15"/>
    <mergeCell ref="B38:G38"/>
    <mergeCell ref="AB36:AC36"/>
    <mergeCell ref="AD36:AE36"/>
    <mergeCell ref="P34:Q34"/>
    <mergeCell ref="R34:S34"/>
    <mergeCell ref="T34:U34"/>
    <mergeCell ref="V34:W34"/>
    <mergeCell ref="X34:Y34"/>
    <mergeCell ref="Z34:AA34"/>
    <mergeCell ref="AB34:AC34"/>
    <mergeCell ref="AD34:AE34"/>
    <mergeCell ref="AB35:AC35"/>
    <mergeCell ref="AD35:AE35"/>
    <mergeCell ref="P35:Q35"/>
    <mergeCell ref="R35:S35"/>
    <mergeCell ref="T35:U35"/>
    <mergeCell ref="V35:W35"/>
    <mergeCell ref="X35:Y35"/>
    <mergeCell ref="Z35:AA35"/>
    <mergeCell ref="P36:Q36"/>
    <mergeCell ref="R36:S36"/>
    <mergeCell ref="T36:U36"/>
    <mergeCell ref="V36:W36"/>
    <mergeCell ref="X36:Y36"/>
    <mergeCell ref="AB38:AC38"/>
    <mergeCell ref="AD38:AE38"/>
    <mergeCell ref="H37:I37"/>
    <mergeCell ref="H38:I38"/>
    <mergeCell ref="J37:K37"/>
    <mergeCell ref="L37:M37"/>
    <mergeCell ref="N37:O37"/>
    <mergeCell ref="P37:Q37"/>
    <mergeCell ref="R37:S37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B33:G33"/>
    <mergeCell ref="B34:G34"/>
    <mergeCell ref="B35:G35"/>
    <mergeCell ref="T37:U37"/>
    <mergeCell ref="V37:W37"/>
    <mergeCell ref="X37:Y37"/>
    <mergeCell ref="Z37:AA37"/>
    <mergeCell ref="AB37:AC37"/>
    <mergeCell ref="AD37:AE37"/>
    <mergeCell ref="B37:G37"/>
    <mergeCell ref="Z36:AA36"/>
    <mergeCell ref="H34:I34"/>
    <mergeCell ref="H35:I35"/>
    <mergeCell ref="H36:I36"/>
    <mergeCell ref="J34:K34"/>
    <mergeCell ref="L34:M34"/>
    <mergeCell ref="N34:O34"/>
    <mergeCell ref="J36:K36"/>
    <mergeCell ref="L36:M36"/>
    <mergeCell ref="N36:O36"/>
    <mergeCell ref="J35:K35"/>
    <mergeCell ref="L35:M35"/>
    <mergeCell ref="N35:O35"/>
    <mergeCell ref="B36:G36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48:G48"/>
    <mergeCell ref="H39:I39"/>
    <mergeCell ref="H40:I40"/>
    <mergeCell ref="H41:I41"/>
    <mergeCell ref="J39:K39"/>
    <mergeCell ref="L39:M39"/>
    <mergeCell ref="N39:O39"/>
    <mergeCell ref="P39:Q39"/>
    <mergeCell ref="R39:S39"/>
    <mergeCell ref="J41:K41"/>
    <mergeCell ref="L41:M41"/>
    <mergeCell ref="N41:O41"/>
    <mergeCell ref="P41:Q41"/>
    <mergeCell ref="R41:S41"/>
    <mergeCell ref="B39:G39"/>
    <mergeCell ref="B40:G40"/>
    <mergeCell ref="B41:G41"/>
    <mergeCell ref="H48:I48"/>
    <mergeCell ref="J48:K48"/>
    <mergeCell ref="J40:K40"/>
    <mergeCell ref="L40:M40"/>
    <mergeCell ref="N40:O40"/>
    <mergeCell ref="P40:Q40"/>
    <mergeCell ref="R40:S40"/>
    <mergeCell ref="AD41:AE41"/>
    <mergeCell ref="T39:U39"/>
    <mergeCell ref="V39:W39"/>
    <mergeCell ref="X39:Y39"/>
    <mergeCell ref="Z39:AA39"/>
    <mergeCell ref="AB39:AC39"/>
    <mergeCell ref="AD39:AE39"/>
    <mergeCell ref="AB40:AC40"/>
    <mergeCell ref="AD40:AE40"/>
    <mergeCell ref="T40:U40"/>
    <mergeCell ref="V40:W40"/>
    <mergeCell ref="X40:Y40"/>
    <mergeCell ref="Z40:AA40"/>
    <mergeCell ref="T41:U41"/>
    <mergeCell ref="V41:W41"/>
    <mergeCell ref="X41:Y41"/>
    <mergeCell ref="Z41:AA41"/>
    <mergeCell ref="AB41:AC41"/>
    <mergeCell ref="H57:I57"/>
    <mergeCell ref="H58:I58"/>
    <mergeCell ref="H59:I59"/>
    <mergeCell ref="H60:I60"/>
    <mergeCell ref="J57:K57"/>
    <mergeCell ref="L57:M57"/>
    <mergeCell ref="N57:O57"/>
    <mergeCell ref="P57:Q57"/>
    <mergeCell ref="R57:S57"/>
    <mergeCell ref="J59:K59"/>
    <mergeCell ref="L59:M59"/>
    <mergeCell ref="N59:O59"/>
    <mergeCell ref="P59:Q59"/>
    <mergeCell ref="R59:S59"/>
    <mergeCell ref="T57:U57"/>
    <mergeCell ref="V57:W57"/>
    <mergeCell ref="X57:Y57"/>
    <mergeCell ref="Z57:AA57"/>
    <mergeCell ref="AB57:AC57"/>
    <mergeCell ref="AD57:AE57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T59:U59"/>
    <mergeCell ref="V59:W59"/>
    <mergeCell ref="X59:Y59"/>
    <mergeCell ref="Z59:AA59"/>
    <mergeCell ref="AB59:AC59"/>
    <mergeCell ref="AD59:AE59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</mergeCells>
  <pageMargins left="0.19685039370078741" right="0.19685039370078741" top="0.35433070866141736" bottom="0.35433070866141736" header="0" footer="0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2018-02-06T08:12:50Z</dcterms:modified>
</cp:coreProperties>
</file>