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Y9" i="1"/>
  <c r="V11"/>
  <c r="G32"/>
  <c r="I35"/>
  <c r="G35"/>
  <c r="AC31"/>
  <c r="AC30"/>
  <c r="AC29"/>
  <c r="AC28"/>
  <c r="AC27"/>
  <c r="AA31"/>
  <c r="AA30"/>
  <c r="AA29"/>
  <c r="AA28"/>
  <c r="AA27"/>
  <c r="Y31"/>
  <c r="Y30"/>
  <c r="Y29"/>
  <c r="Y28"/>
  <c r="Y27"/>
  <c r="AC26"/>
  <c r="AC25" s="1"/>
  <c r="AA26"/>
  <c r="Y26"/>
  <c r="W31"/>
  <c r="W30"/>
  <c r="W29"/>
  <c r="W28"/>
  <c r="W27"/>
  <c r="W26"/>
  <c r="U31"/>
  <c r="U30"/>
  <c r="U29"/>
  <c r="U28"/>
  <c r="U27"/>
  <c r="U26"/>
  <c r="S31"/>
  <c r="S30"/>
  <c r="S29"/>
  <c r="S28"/>
  <c r="S27"/>
  <c r="S26"/>
  <c r="Q31"/>
  <c r="Q30"/>
  <c r="Q29"/>
  <c r="Q28"/>
  <c r="Q27"/>
  <c r="Q26"/>
  <c r="O31"/>
  <c r="O30"/>
  <c r="O29"/>
  <c r="O28"/>
  <c r="O27"/>
  <c r="O26"/>
  <c r="M31"/>
  <c r="M30"/>
  <c r="M29"/>
  <c r="M28"/>
  <c r="M27"/>
  <c r="M26"/>
  <c r="K31"/>
  <c r="K30"/>
  <c r="K29"/>
  <c r="K28"/>
  <c r="K27"/>
  <c r="K26"/>
  <c r="I31"/>
  <c r="I30"/>
  <c r="I29"/>
  <c r="I28"/>
  <c r="I27"/>
  <c r="I26"/>
  <c r="G31"/>
  <c r="G30"/>
  <c r="G29"/>
  <c r="G28"/>
  <c r="G27"/>
  <c r="G26"/>
  <c r="G25" s="1"/>
  <c r="I25"/>
  <c r="K25"/>
  <c r="M25"/>
  <c r="O25"/>
  <c r="Q25"/>
  <c r="S25"/>
  <c r="U25"/>
  <c r="W25"/>
  <c r="Y25"/>
  <c r="AA25"/>
  <c r="I14"/>
  <c r="I38" s="1"/>
  <c r="K14"/>
  <c r="K38" s="1"/>
  <c r="M14"/>
  <c r="M38" s="1"/>
  <c r="O14"/>
  <c r="O38" s="1"/>
  <c r="Q14"/>
  <c r="Q38" s="1"/>
  <c r="S14"/>
  <c r="S38" s="1"/>
  <c r="U14"/>
  <c r="U38" s="1"/>
  <c r="W14"/>
  <c r="W38" s="1"/>
  <c r="Y14"/>
  <c r="Y38" s="1"/>
  <c r="AA14"/>
  <c r="AA38" s="1"/>
  <c r="AC14"/>
  <c r="G14"/>
  <c r="AC35"/>
  <c r="AC34"/>
  <c r="AC33"/>
  <c r="AC32"/>
  <c r="AA35"/>
  <c r="AA34"/>
  <c r="AA33"/>
  <c r="AA32"/>
  <c r="Y35"/>
  <c r="Y34"/>
  <c r="Y33"/>
  <c r="Y32"/>
  <c r="AE10"/>
  <c r="AE9"/>
  <c r="G59"/>
  <c r="I56" s="1"/>
  <c r="I59" s="1"/>
  <c r="K56" s="1"/>
  <c r="K59" s="1"/>
  <c r="M56" s="1"/>
  <c r="M59" s="1"/>
  <c r="O56" s="1"/>
  <c r="O59" s="1"/>
  <c r="Q56" s="1"/>
  <c r="Q59" s="1"/>
  <c r="S56" s="1"/>
  <c r="S59" s="1"/>
  <c r="U56" s="1"/>
  <c r="U59" s="1"/>
  <c r="W56" s="1"/>
  <c r="W59" s="1"/>
  <c r="Y56" s="1"/>
  <c r="Y59" s="1"/>
  <c r="AA56" s="1"/>
  <c r="AA59" s="1"/>
  <c r="AC56" s="1"/>
  <c r="AC59" s="1"/>
  <c r="G54"/>
  <c r="I51" s="1"/>
  <c r="I54" s="1"/>
  <c r="K51" s="1"/>
  <c r="K54" s="1"/>
  <c r="M51" s="1"/>
  <c r="M54" s="1"/>
  <c r="O51" s="1"/>
  <c r="O54" s="1"/>
  <c r="Q51" s="1"/>
  <c r="Q54" s="1"/>
  <c r="S51" s="1"/>
  <c r="S54" s="1"/>
  <c r="U51" s="1"/>
  <c r="U54" s="1"/>
  <c r="W51" s="1"/>
  <c r="W54" s="1"/>
  <c r="Y51" s="1"/>
  <c r="Y54" s="1"/>
  <c r="AA51" s="1"/>
  <c r="AA54" s="1"/>
  <c r="AC51" s="1"/>
  <c r="AC54" s="1"/>
  <c r="G49"/>
  <c r="I46" s="1"/>
  <c r="I49" s="1"/>
  <c r="K46" s="1"/>
  <c r="K49" s="1"/>
  <c r="M46" s="1"/>
  <c r="M49" s="1"/>
  <c r="O46" s="1"/>
  <c r="O49" s="1"/>
  <c r="Q46" s="1"/>
  <c r="Q49" s="1"/>
  <c r="S46" s="1"/>
  <c r="S49" s="1"/>
  <c r="U46" s="1"/>
  <c r="U49" s="1"/>
  <c r="W46" s="1"/>
  <c r="W49" s="1"/>
  <c r="Y46" s="1"/>
  <c r="Y49" s="1"/>
  <c r="AA46" s="1"/>
  <c r="AA49" s="1"/>
  <c r="AC46" s="1"/>
  <c r="AC49" s="1"/>
  <c r="G44"/>
  <c r="I41" s="1"/>
  <c r="I44" s="1"/>
  <c r="K41" s="1"/>
  <c r="G11"/>
  <c r="G38" l="1"/>
  <c r="G61" s="1"/>
  <c r="AC38"/>
  <c r="K44"/>
  <c r="M41" s="1"/>
  <c r="AE58"/>
  <c r="AE57"/>
  <c r="M44" l="1"/>
  <c r="O41" s="1"/>
  <c r="O44" s="1"/>
  <c r="Q41" s="1"/>
  <c r="Q44" s="1"/>
  <c r="S41" s="1"/>
  <c r="AE53"/>
  <c r="AE52"/>
  <c r="AE48"/>
  <c r="AE47"/>
  <c r="AE43"/>
  <c r="AE42"/>
  <c r="AE39"/>
  <c r="S44" l="1"/>
  <c r="U41" s="1"/>
  <c r="AE36"/>
  <c r="W35"/>
  <c r="U35"/>
  <c r="S35"/>
  <c r="Q35"/>
  <c r="O35"/>
  <c r="M35"/>
  <c r="K35"/>
  <c r="W34"/>
  <c r="U34"/>
  <c r="S34"/>
  <c r="Q34"/>
  <c r="O34"/>
  <c r="M34"/>
  <c r="K34"/>
  <c r="I34"/>
  <c r="G34"/>
  <c r="W33"/>
  <c r="U33"/>
  <c r="S33"/>
  <c r="Q33"/>
  <c r="O33"/>
  <c r="M33"/>
  <c r="K33"/>
  <c r="I33"/>
  <c r="G33"/>
  <c r="W32"/>
  <c r="U32"/>
  <c r="S32"/>
  <c r="Q32"/>
  <c r="O32"/>
  <c r="M32"/>
  <c r="K32"/>
  <c r="I32"/>
  <c r="U44" l="1"/>
  <c r="W41" s="1"/>
  <c r="AE31"/>
  <c r="W44" l="1"/>
  <c r="Y41" s="1"/>
  <c r="AE27"/>
  <c r="AE28"/>
  <c r="AE29"/>
  <c r="AE30"/>
  <c r="AE25"/>
  <c r="AE14"/>
  <c r="AE26"/>
  <c r="Y44" l="1"/>
  <c r="AA41" s="1"/>
  <c r="I61"/>
  <c r="K61" s="1"/>
  <c r="M61" s="1"/>
  <c r="O61" s="1"/>
  <c r="Q61" s="1"/>
  <c r="S61" s="1"/>
  <c r="U61" s="1"/>
  <c r="W61" s="1"/>
  <c r="Y61" s="1"/>
  <c r="AA61" s="1"/>
  <c r="AC61" s="1"/>
  <c r="AE62" s="1"/>
  <c r="H11"/>
  <c r="AA44" l="1"/>
  <c r="AC41" s="1"/>
  <c r="AC44" s="1"/>
  <c r="AE38" l="1"/>
  <c r="AE61" l="1"/>
  <c r="I8"/>
  <c r="I11" s="1"/>
  <c r="J8"/>
  <c r="J11" s="1"/>
  <c r="L8"/>
  <c r="AE54"/>
  <c r="AE44"/>
  <c r="AE49"/>
  <c r="AE41"/>
  <c r="AE51"/>
  <c r="AE46"/>
  <c r="AE59"/>
  <c r="AE56"/>
  <c r="L11" l="1"/>
  <c r="N8" s="1"/>
  <c r="N11" s="1"/>
  <c r="K8"/>
  <c r="K11" s="1"/>
  <c r="P8" l="1"/>
  <c r="M8"/>
  <c r="M11" s="1"/>
  <c r="P11" l="1"/>
  <c r="R8" s="1"/>
  <c r="O8"/>
  <c r="O11" s="1"/>
  <c r="R11" l="1"/>
  <c r="T8" s="1"/>
  <c r="Q8"/>
  <c r="Q11" s="1"/>
  <c r="T11" l="1"/>
  <c r="V8" s="1"/>
  <c r="S8"/>
  <c r="S11" s="1"/>
  <c r="X8" l="1"/>
  <c r="U8"/>
  <c r="X11" l="1"/>
  <c r="Z8" s="1"/>
  <c r="U11"/>
  <c r="W8" s="1"/>
  <c r="W11" l="1"/>
  <c r="Y8" s="1"/>
  <c r="Z11"/>
  <c r="AB8" s="1"/>
  <c r="AB11" l="1"/>
  <c r="AD8" s="1"/>
  <c r="AD11" s="1"/>
  <c r="Y11"/>
  <c r="AA8" s="1"/>
  <c r="AA11" l="1"/>
  <c r="AC8" s="1"/>
  <c r="AC11" l="1"/>
  <c r="AE11" s="1"/>
  <c r="AE8"/>
</calcChain>
</file>

<file path=xl/sharedStrings.xml><?xml version="1.0" encoding="utf-8"?>
<sst xmlns="http://schemas.openxmlformats.org/spreadsheetml/2006/main" count="91" uniqueCount="53">
  <si>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</si>
  <si>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</si>
  <si>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</si>
  <si>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</si>
  <si>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</si>
  <si>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</si>
  <si>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</si>
  <si>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</si>
  <si>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</si>
  <si>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</si>
  <si>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</si>
  <si>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</si>
  <si>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</si>
  <si>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</si>
  <si>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</si>
  <si>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</si>
  <si>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</si>
  <si>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</si>
  <si>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</si>
  <si>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</si>
  <si>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</si>
  <si>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</si>
  <si>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</si>
  <si>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</si>
  <si>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</si>
  <si>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</si>
  <si>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</si>
  <si>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</si>
  <si>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</si>
  <si>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</si>
  <si>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</si>
  <si>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</si>
  <si>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</si>
  <si>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</si>
  <si>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</si>
  <si>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</si>
  <si>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</si>
  <si>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36Б, S= </t>
  </si>
  <si>
    <t>ООО "Китат" S=63,0м2</t>
  </si>
  <si>
    <t>ИП Дорохова Е.А. S=68,7м2</t>
  </si>
  <si>
    <t>Козимаев Е.В. S=23,1м2</t>
  </si>
  <si>
    <t>ООО "Китат"</t>
  </si>
  <si>
    <t>ИП Дорохова Е.А.</t>
  </si>
  <si>
    <t>Козимаев Е.В</t>
  </si>
  <si>
    <t xml:space="preserve">МБОУ ДОД "ДЮСШ №2 г.Белово"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</si>
  <si>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</si>
  <si>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восстановление освещения за январь</t>
  </si>
  <si>
    <t>очистка снега от крыши за январь</t>
  </si>
  <si>
    <t>МАУ "ФОРЦ "  S=229,9</t>
  </si>
  <si>
    <t>частичная замена канализации в подвале</t>
  </si>
  <si>
    <t>демонтаж дымоходной трубы</t>
  </si>
  <si>
    <t xml:space="preserve">восстановление освещения </t>
  </si>
  <si>
    <t>восстановление освещения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</si>
</sst>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62"/>
  <sheetViews>
    <sheetView tabSelected="1" zoomScale="70" zoomScaleNormal="70" workbookViewId="0">
      <pane xSplit="6" ySplit="7" topLeftCell="G8" activePane="bottomRight" state="frozen"/>
      <selection pane="topRight" activeCell="H1" sqref="H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710937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11.140625" customWidth="1"/>
    <col min="26" max="26" width="9.28515625" customWidth="1"/>
    <col min="27" max="27" width="9.5703125" customWidth="1"/>
    <col min="28" max="28" width="9.28515625" customWidth="1"/>
    <col min="29" max="29" width="9.5703125" customWidth="1"/>
    <col min="30" max="30" width="9.28515625" customWidth="1"/>
    <col min="31" max="31" width="9.7109375" customWidth="1"/>
  </cols>
  <sheetData>
    <row r="2" spans="1:31">
      <c r="A2" s="44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6"/>
    </row>
    <row r="3" spans="1:31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6"/>
    </row>
    <row r="4" spans="1:31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7">
        <v>950.4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8" t="s">
        <v>1</v>
      </c>
      <c r="C6" s="39"/>
      <c r="D6" s="39"/>
      <c r="E6" s="39"/>
      <c r="F6" s="40"/>
      <c r="G6" s="46" t="s">
        <v>2</v>
      </c>
      <c r="H6" s="47"/>
      <c r="I6" s="46" t="s">
        <v>3</v>
      </c>
      <c r="J6" s="47"/>
      <c r="K6" s="46" t="s">
        <v>4</v>
      </c>
      <c r="L6" s="47"/>
      <c r="M6" s="46" t="s">
        <v>5</v>
      </c>
      <c r="N6" s="47"/>
      <c r="O6" s="46" t="s">
        <v>6</v>
      </c>
      <c r="P6" s="47"/>
      <c r="Q6" s="46" t="s">
        <v>7</v>
      </c>
      <c r="R6" s="47"/>
      <c r="S6" s="46" t="s">
        <v>8</v>
      </c>
      <c r="T6" s="47"/>
      <c r="U6" s="46" t="s">
        <v>9</v>
      </c>
      <c r="V6" s="47"/>
      <c r="W6" s="46" t="s">
        <v>10</v>
      </c>
      <c r="X6" s="47"/>
      <c r="Y6" s="46" t="s">
        <v>11</v>
      </c>
      <c r="Z6" s="47"/>
      <c r="AA6" s="46" t="s">
        <v>12</v>
      </c>
      <c r="AB6" s="47"/>
      <c r="AC6" s="46" t="s">
        <v>13</v>
      </c>
      <c r="AD6" s="47"/>
      <c r="AE6" s="1" t="s">
        <v>31</v>
      </c>
    </row>
    <row r="7" spans="1:31">
      <c r="A7" s="1">
        <v>1</v>
      </c>
      <c r="B7" s="29" t="s">
        <v>14</v>
      </c>
      <c r="C7" s="30"/>
      <c r="D7" s="30"/>
      <c r="E7" s="30"/>
      <c r="F7" s="31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3" t="s">
        <v>15</v>
      </c>
      <c r="C8" s="24"/>
      <c r="D8" s="24"/>
      <c r="E8" s="24"/>
      <c r="F8" s="25"/>
      <c r="G8" s="8">
        <v>46869.73</v>
      </c>
      <c r="H8" s="8">
        <v>0</v>
      </c>
      <c r="I8" s="8">
        <f>G11</f>
        <v>51557.090000000004</v>
      </c>
      <c r="J8" s="8">
        <f>H11</f>
        <v>0</v>
      </c>
      <c r="K8" s="8">
        <f t="shared" ref="K8:AD8" si="0">I11</f>
        <v>55104.74</v>
      </c>
      <c r="L8" s="8">
        <f t="shared" si="0"/>
        <v>0</v>
      </c>
      <c r="M8" s="8">
        <f t="shared" si="0"/>
        <v>60041.44999999999</v>
      </c>
      <c r="N8" s="8">
        <f t="shared" si="0"/>
        <v>0</v>
      </c>
      <c r="O8" s="8">
        <f t="shared" si="0"/>
        <v>56562.599999999984</v>
      </c>
      <c r="P8" s="8">
        <f t="shared" si="0"/>
        <v>0</v>
      </c>
      <c r="Q8" s="8">
        <f t="shared" si="0"/>
        <v>54443.479999999981</v>
      </c>
      <c r="R8" s="8">
        <f t="shared" si="0"/>
        <v>0</v>
      </c>
      <c r="S8" s="8">
        <f t="shared" si="0"/>
        <v>56788.669999999984</v>
      </c>
      <c r="T8" s="8">
        <f t="shared" si="0"/>
        <v>0</v>
      </c>
      <c r="U8" s="8">
        <f t="shared" si="0"/>
        <v>55965.889999999985</v>
      </c>
      <c r="V8" s="8">
        <f t="shared" si="0"/>
        <v>0</v>
      </c>
      <c r="W8" s="8">
        <f t="shared" si="0"/>
        <v>58921.059999999983</v>
      </c>
      <c r="X8" s="8">
        <f t="shared" si="0"/>
        <v>0</v>
      </c>
      <c r="Y8" s="8">
        <f t="shared" si="0"/>
        <v>54321.789999999979</v>
      </c>
      <c r="Z8" s="8">
        <f t="shared" si="0"/>
        <v>0</v>
      </c>
      <c r="AA8" s="8">
        <f t="shared" si="0"/>
        <v>28939.659999999982</v>
      </c>
      <c r="AB8" s="8">
        <f t="shared" si="0"/>
        <v>0</v>
      </c>
      <c r="AC8" s="8">
        <f t="shared" si="0"/>
        <v>32477.709999999985</v>
      </c>
      <c r="AD8" s="8">
        <f t="shared" si="0"/>
        <v>0</v>
      </c>
      <c r="AE8" s="1">
        <f>SUM(G8:AC8)</f>
        <v>611993.86999999988</v>
      </c>
    </row>
    <row r="9" spans="1:31">
      <c r="A9" s="1"/>
      <c r="B9" s="23" t="s">
        <v>16</v>
      </c>
      <c r="C9" s="24"/>
      <c r="D9" s="24"/>
      <c r="E9" s="24"/>
      <c r="F9" s="25"/>
      <c r="G9" s="8">
        <v>16572.72</v>
      </c>
      <c r="H9" s="8">
        <v>0</v>
      </c>
      <c r="I9" s="8">
        <v>16572.72</v>
      </c>
      <c r="J9" s="8">
        <v>0</v>
      </c>
      <c r="K9" s="8">
        <v>16572.72</v>
      </c>
      <c r="L9" s="8">
        <v>0</v>
      </c>
      <c r="M9" s="8">
        <v>16572.72</v>
      </c>
      <c r="N9" s="8">
        <v>0</v>
      </c>
      <c r="O9" s="8">
        <v>16572.72</v>
      </c>
      <c r="P9" s="8">
        <v>0</v>
      </c>
      <c r="Q9" s="8">
        <v>16572.72</v>
      </c>
      <c r="R9" s="8">
        <v>0</v>
      </c>
      <c r="S9" s="8">
        <v>16572.72</v>
      </c>
      <c r="T9" s="8">
        <v>0</v>
      </c>
      <c r="U9" s="8">
        <v>16572.72</v>
      </c>
      <c r="V9" s="8">
        <v>0</v>
      </c>
      <c r="W9" s="8">
        <v>16572.72</v>
      </c>
      <c r="X9" s="8">
        <v>0</v>
      </c>
      <c r="Y9" s="16">
        <f>16572.72-28153.47</f>
        <v>-11580.75</v>
      </c>
      <c r="Z9" s="8">
        <v>0</v>
      </c>
      <c r="AA9" s="8">
        <v>16572.72</v>
      </c>
      <c r="AB9" s="8">
        <v>0</v>
      </c>
      <c r="AC9" s="8"/>
      <c r="AD9" s="8"/>
      <c r="AE9" s="1">
        <f>SUM(G9:AD9)</f>
        <v>154146.45000000001</v>
      </c>
    </row>
    <row r="10" spans="1:31">
      <c r="A10" s="1"/>
      <c r="B10" s="23" t="s">
        <v>17</v>
      </c>
      <c r="C10" s="24"/>
      <c r="D10" s="24"/>
      <c r="E10" s="24"/>
      <c r="F10" s="25"/>
      <c r="G10" s="8">
        <v>11885.36</v>
      </c>
      <c r="H10" s="8">
        <v>0</v>
      </c>
      <c r="I10" s="8">
        <v>13025.07</v>
      </c>
      <c r="J10" s="8">
        <v>0</v>
      </c>
      <c r="K10" s="8">
        <v>11636.01</v>
      </c>
      <c r="L10" s="8">
        <v>0</v>
      </c>
      <c r="M10" s="8">
        <v>20051.57</v>
      </c>
      <c r="N10" s="8">
        <v>0</v>
      </c>
      <c r="O10" s="8">
        <v>18691.84</v>
      </c>
      <c r="P10" s="8">
        <v>0</v>
      </c>
      <c r="Q10" s="8">
        <v>14227.53</v>
      </c>
      <c r="R10" s="8">
        <v>0</v>
      </c>
      <c r="S10" s="8">
        <v>17395.5</v>
      </c>
      <c r="T10" s="8">
        <v>0</v>
      </c>
      <c r="U10" s="8">
        <v>13617.55</v>
      </c>
      <c r="V10" s="8">
        <v>0</v>
      </c>
      <c r="W10" s="8">
        <v>21171.99</v>
      </c>
      <c r="X10" s="8">
        <v>0</v>
      </c>
      <c r="Y10" s="8">
        <v>13801.38</v>
      </c>
      <c r="Z10" s="8">
        <v>0</v>
      </c>
      <c r="AA10" s="8">
        <v>13034.67</v>
      </c>
      <c r="AB10" s="8">
        <v>0</v>
      </c>
      <c r="AC10" s="8"/>
      <c r="AD10" s="8"/>
      <c r="AE10" s="1">
        <f>SUM(G10:AD10)</f>
        <v>168538.47000000003</v>
      </c>
    </row>
    <row r="11" spans="1:31">
      <c r="A11" s="1"/>
      <c r="B11" s="23" t="s">
        <v>18</v>
      </c>
      <c r="C11" s="24"/>
      <c r="D11" s="24"/>
      <c r="E11" s="24"/>
      <c r="F11" s="25"/>
      <c r="G11" s="8">
        <f>G8+G9-G10</f>
        <v>51557.090000000004</v>
      </c>
      <c r="H11" s="8">
        <f t="shared" ref="H11:AD11" si="1">H8+H9-H10</f>
        <v>0</v>
      </c>
      <c r="I11" s="17">
        <f t="shared" si="1"/>
        <v>55104.74</v>
      </c>
      <c r="J11" s="17">
        <f t="shared" si="1"/>
        <v>0</v>
      </c>
      <c r="K11" s="17">
        <f t="shared" si="1"/>
        <v>60041.44999999999</v>
      </c>
      <c r="L11" s="17">
        <f t="shared" si="1"/>
        <v>0</v>
      </c>
      <c r="M11" s="17">
        <f t="shared" si="1"/>
        <v>56562.599999999984</v>
      </c>
      <c r="N11" s="17">
        <f>N8+N9-N10</f>
        <v>0</v>
      </c>
      <c r="O11" s="17">
        <f t="shared" si="1"/>
        <v>54443.479999999981</v>
      </c>
      <c r="P11" s="17">
        <f t="shared" si="1"/>
        <v>0</v>
      </c>
      <c r="Q11" s="17">
        <f t="shared" si="1"/>
        <v>56788.669999999984</v>
      </c>
      <c r="R11" s="17">
        <f t="shared" si="1"/>
        <v>0</v>
      </c>
      <c r="S11" s="17">
        <f t="shared" si="1"/>
        <v>55965.889999999985</v>
      </c>
      <c r="T11" s="17">
        <f t="shared" si="1"/>
        <v>0</v>
      </c>
      <c r="U11" s="17">
        <f t="shared" si="1"/>
        <v>58921.059999999983</v>
      </c>
      <c r="V11" s="17">
        <f t="shared" si="1"/>
        <v>0</v>
      </c>
      <c r="W11" s="17">
        <f t="shared" si="1"/>
        <v>54321.789999999979</v>
      </c>
      <c r="X11" s="17">
        <f t="shared" si="1"/>
        <v>0</v>
      </c>
      <c r="Y11" s="17">
        <f t="shared" si="1"/>
        <v>28939.659999999982</v>
      </c>
      <c r="Z11" s="17">
        <f t="shared" si="1"/>
        <v>0</v>
      </c>
      <c r="AA11" s="17">
        <f t="shared" si="1"/>
        <v>32477.709999999985</v>
      </c>
      <c r="AB11" s="17">
        <f t="shared" si="1"/>
        <v>0</v>
      </c>
      <c r="AC11" s="17">
        <f t="shared" si="1"/>
        <v>32477.709999999985</v>
      </c>
      <c r="AD11" s="17">
        <f t="shared" si="1"/>
        <v>0</v>
      </c>
      <c r="AE11" s="1">
        <f>SUM(G11:AC11)</f>
        <v>597601.84999999986</v>
      </c>
    </row>
    <row r="12" spans="1:31">
      <c r="A12" s="1"/>
      <c r="B12" s="23"/>
      <c r="C12" s="24"/>
      <c r="D12" s="24"/>
      <c r="E12" s="24"/>
      <c r="F12" s="25"/>
      <c r="G12" s="1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19"/>
      <c r="AE12" s="1"/>
    </row>
    <row r="13" spans="1:31">
      <c r="A13" s="1"/>
      <c r="B13" s="29" t="s">
        <v>19</v>
      </c>
      <c r="C13" s="30"/>
      <c r="D13" s="30"/>
      <c r="E13" s="30"/>
      <c r="F13" s="31"/>
      <c r="G13" s="1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19"/>
      <c r="AE13" s="1"/>
    </row>
    <row r="14" spans="1:31">
      <c r="A14" s="1">
        <v>2</v>
      </c>
      <c r="B14" s="32" t="s">
        <v>28</v>
      </c>
      <c r="C14" s="33"/>
      <c r="D14" s="33"/>
      <c r="E14" s="33"/>
      <c r="F14" s="34"/>
      <c r="G14" s="18">
        <f>SUM(G15:H23)</f>
        <v>3032</v>
      </c>
      <c r="H14" s="19"/>
      <c r="I14" s="18">
        <f>SUM(I15:J23)</f>
        <v>0</v>
      </c>
      <c r="J14" s="19"/>
      <c r="K14" s="18">
        <f>SUM(K15:L23)</f>
        <v>18845.169999999998</v>
      </c>
      <c r="L14" s="19"/>
      <c r="M14" s="18">
        <f>SUM(M15:N23)</f>
        <v>0</v>
      </c>
      <c r="N14" s="19"/>
      <c r="O14" s="18">
        <f>SUM(O15:P23)</f>
        <v>0</v>
      </c>
      <c r="P14" s="19"/>
      <c r="Q14" s="18">
        <f>SUM(Q15:R23)</f>
        <v>0</v>
      </c>
      <c r="R14" s="19"/>
      <c r="S14" s="18">
        <f>SUM(S15:T23)</f>
        <v>0</v>
      </c>
      <c r="T14" s="19"/>
      <c r="U14" s="18">
        <f>SUM(U15:V23)</f>
        <v>343</v>
      </c>
      <c r="V14" s="19"/>
      <c r="W14" s="18">
        <f>SUM(W15:X23)</f>
        <v>894</v>
      </c>
      <c r="X14" s="19"/>
      <c r="Y14" s="18">
        <f>SUM(Y15:Z23)</f>
        <v>0</v>
      </c>
      <c r="Z14" s="19"/>
      <c r="AA14" s="18">
        <f>SUM(AA15:AB23)</f>
        <v>0</v>
      </c>
      <c r="AB14" s="19"/>
      <c r="AC14" s="18">
        <f>SUM(AC15:AD23)</f>
        <v>0</v>
      </c>
      <c r="AD14" s="19"/>
      <c r="AE14" s="1">
        <f>SUM(G14:AC14)</f>
        <v>23114.17</v>
      </c>
    </row>
    <row r="15" spans="1:31" ht="29.25" customHeight="1">
      <c r="A15" s="1"/>
      <c r="B15" s="20" t="s">
        <v>46</v>
      </c>
      <c r="C15" s="21"/>
      <c r="D15" s="21"/>
      <c r="E15" s="21"/>
      <c r="F15" s="22"/>
      <c r="G15" s="18">
        <v>720</v>
      </c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"/>
    </row>
    <row r="16" spans="1:31" ht="30.75" customHeight="1">
      <c r="A16" s="1"/>
      <c r="B16" s="20" t="s">
        <v>47</v>
      </c>
      <c r="C16" s="21"/>
      <c r="D16" s="21"/>
      <c r="E16" s="21"/>
      <c r="F16" s="22"/>
      <c r="G16" s="18">
        <v>2312</v>
      </c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"/>
    </row>
    <row r="17" spans="1:31" ht="30.75" customHeight="1">
      <c r="A17" s="1"/>
      <c r="B17" s="20" t="s">
        <v>49</v>
      </c>
      <c r="C17" s="21"/>
      <c r="D17" s="21"/>
      <c r="E17" s="21"/>
      <c r="F17" s="22"/>
      <c r="G17" s="49"/>
      <c r="H17" s="49"/>
      <c r="I17" s="49"/>
      <c r="J17" s="49"/>
      <c r="K17" s="49">
        <v>2910.17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1"/>
    </row>
    <row r="18" spans="1:31" ht="30.75" customHeight="1">
      <c r="A18" s="1"/>
      <c r="B18" s="20" t="s">
        <v>50</v>
      </c>
      <c r="C18" s="21"/>
      <c r="D18" s="21"/>
      <c r="E18" s="21"/>
      <c r="F18" s="22"/>
      <c r="G18" s="18"/>
      <c r="H18" s="19"/>
      <c r="I18" s="18"/>
      <c r="J18" s="19"/>
      <c r="K18" s="18">
        <v>15935</v>
      </c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"/>
    </row>
    <row r="19" spans="1:31" ht="30.75" customHeight="1">
      <c r="A19" s="1"/>
      <c r="B19" s="20" t="s">
        <v>51</v>
      </c>
      <c r="C19" s="21"/>
      <c r="D19" s="21"/>
      <c r="E19" s="21"/>
      <c r="F19" s="22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>
        <v>343</v>
      </c>
      <c r="V19" s="19"/>
      <c r="W19" s="18"/>
      <c r="X19" s="19"/>
      <c r="Y19" s="18"/>
      <c r="Z19" s="19"/>
      <c r="AA19" s="18"/>
      <c r="AB19" s="19"/>
      <c r="AC19" s="18"/>
      <c r="AD19" s="19"/>
      <c r="AE19" s="1"/>
    </row>
    <row r="20" spans="1:31" ht="30.75" customHeight="1">
      <c r="A20" s="1"/>
      <c r="B20" s="20" t="s">
        <v>52</v>
      </c>
      <c r="C20" s="21"/>
      <c r="D20" s="21"/>
      <c r="E20" s="21"/>
      <c r="F20" s="22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>
        <v>894</v>
      </c>
      <c r="X20" s="19"/>
      <c r="Y20" s="18"/>
      <c r="Z20" s="19"/>
      <c r="AA20" s="18"/>
      <c r="AB20" s="19"/>
      <c r="AC20" s="18"/>
      <c r="AD20" s="19"/>
      <c r="AE20" s="1"/>
    </row>
    <row r="21" spans="1:31" ht="30.75" customHeight="1">
      <c r="A21" s="1"/>
      <c r="B21" s="20"/>
      <c r="C21" s="51"/>
      <c r="D21" s="51"/>
      <c r="E21" s="51"/>
      <c r="F21" s="52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"/>
    </row>
    <row r="22" spans="1:31" ht="33.75" customHeight="1">
      <c r="A22" s="1"/>
      <c r="B22" s="20"/>
      <c r="C22" s="21"/>
      <c r="D22" s="21"/>
      <c r="E22" s="21"/>
      <c r="F22" s="22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"/>
    </row>
    <row r="23" spans="1:31" ht="30.75" customHeight="1">
      <c r="A23" s="1"/>
      <c r="B23" s="20"/>
      <c r="C23" s="21"/>
      <c r="D23" s="21"/>
      <c r="E23" s="21"/>
      <c r="F23" s="22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"/>
    </row>
    <row r="24" spans="1:31">
      <c r="A24" s="1"/>
      <c r="B24" s="35"/>
      <c r="C24" s="36"/>
      <c r="D24" s="36"/>
      <c r="E24" s="36"/>
      <c r="F24" s="37"/>
      <c r="G24" s="1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19"/>
      <c r="AE24" s="1"/>
    </row>
    <row r="25" spans="1:31">
      <c r="A25" s="1">
        <v>3</v>
      </c>
      <c r="B25" s="32" t="s">
        <v>27</v>
      </c>
      <c r="C25" s="33"/>
      <c r="D25" s="33"/>
      <c r="E25" s="33"/>
      <c r="F25" s="34"/>
      <c r="G25" s="18">
        <f>SUM(G26:H35)</f>
        <v>12662.127999999999</v>
      </c>
      <c r="H25" s="19"/>
      <c r="I25" s="18">
        <f t="shared" ref="I25" si="2">SUM(I26:J35)</f>
        <v>12662.127999999999</v>
      </c>
      <c r="J25" s="19"/>
      <c r="K25" s="18">
        <f t="shared" ref="K25" si="3">SUM(K26:L35)</f>
        <v>12662.127999999999</v>
      </c>
      <c r="L25" s="19"/>
      <c r="M25" s="18">
        <f t="shared" ref="M25" si="4">SUM(M26:N35)</f>
        <v>12662.127999999999</v>
      </c>
      <c r="N25" s="19"/>
      <c r="O25" s="18">
        <f t="shared" ref="O25" si="5">SUM(O26:P35)</f>
        <v>12671.456999999999</v>
      </c>
      <c r="P25" s="19"/>
      <c r="Q25" s="18">
        <f t="shared" ref="Q25" si="6">SUM(Q26:R35)</f>
        <v>12662.127999999999</v>
      </c>
      <c r="R25" s="19"/>
      <c r="S25" s="18">
        <f t="shared" ref="S25" si="7">SUM(S26:T35)</f>
        <v>12662.127999999999</v>
      </c>
      <c r="T25" s="19"/>
      <c r="U25" s="18">
        <f t="shared" ref="U25" si="8">SUM(U26:V35)</f>
        <v>12662.127999999999</v>
      </c>
      <c r="V25" s="19"/>
      <c r="W25" s="18">
        <f t="shared" ref="W25" si="9">SUM(W26:X35)</f>
        <v>12662.127999999999</v>
      </c>
      <c r="X25" s="19"/>
      <c r="Y25" s="18">
        <f t="shared" ref="Y25" si="10">SUM(Y26:Z35)</f>
        <v>10462.105</v>
      </c>
      <c r="Z25" s="19"/>
      <c r="AA25" s="18">
        <f t="shared" ref="AA25" si="11">SUM(AA26:AB35)</f>
        <v>10462.105</v>
      </c>
      <c r="AB25" s="19"/>
      <c r="AC25" s="18">
        <f>SUM(AC26:AD35)</f>
        <v>10462.105</v>
      </c>
      <c r="AD25" s="19"/>
      <c r="AE25" s="1">
        <f t="shared" ref="AE25:AE36" si="12">SUM(G25:AC25)</f>
        <v>145354.796</v>
      </c>
    </row>
    <row r="26" spans="1:31">
      <c r="A26" s="1"/>
      <c r="B26" s="45" t="s">
        <v>20</v>
      </c>
      <c r="C26" s="45"/>
      <c r="D26" s="45"/>
      <c r="E26" s="45"/>
      <c r="F26" s="3">
        <v>2.79</v>
      </c>
      <c r="G26" s="18">
        <f>F26*P4-(49.1*0.5*F26)</f>
        <v>2583.1215000000002</v>
      </c>
      <c r="H26" s="19"/>
      <c r="I26" s="18">
        <f>F26*P4-(49.1*0.5*F26)</f>
        <v>2583.1215000000002</v>
      </c>
      <c r="J26" s="19"/>
      <c r="K26" s="18">
        <f>F26*P4-(49.1*0.5*F26)</f>
        <v>2583.1215000000002</v>
      </c>
      <c r="L26" s="19"/>
      <c r="M26" s="18">
        <f>F26*P4-(49.1*0.5*F26)</f>
        <v>2583.1215000000002</v>
      </c>
      <c r="N26" s="19"/>
      <c r="O26" s="18">
        <f>F26*P4-(49.1*0.5*F26)</f>
        <v>2583.1215000000002</v>
      </c>
      <c r="P26" s="19"/>
      <c r="Q26" s="18">
        <f>F26*P4-(49.1*0.5*F26)</f>
        <v>2583.1215000000002</v>
      </c>
      <c r="R26" s="19"/>
      <c r="S26" s="18">
        <f>F26*P4-(49.1*0.5*F26)</f>
        <v>2583.1215000000002</v>
      </c>
      <c r="T26" s="19"/>
      <c r="U26" s="18">
        <f>F26*P4-(49.1*0.5*F26)</f>
        <v>2583.1215000000002</v>
      </c>
      <c r="V26" s="19"/>
      <c r="W26" s="18">
        <f>F26*P4-(49.1*0.5*F26)</f>
        <v>2583.1215000000002</v>
      </c>
      <c r="X26" s="19"/>
      <c r="Y26" s="18">
        <f>F26*P4-(49.1*0.5*F26)</f>
        <v>2583.1215000000002</v>
      </c>
      <c r="Z26" s="19"/>
      <c r="AA26" s="18">
        <f>F26*P4-(49.1*0.5*F26)</f>
        <v>2583.1215000000002</v>
      </c>
      <c r="AB26" s="19"/>
      <c r="AC26" s="18">
        <f>F26*P4-(49.1*0.5*F26)</f>
        <v>2583.1215000000002</v>
      </c>
      <c r="AD26" s="19"/>
      <c r="AE26" s="1">
        <f t="shared" si="12"/>
        <v>30997.45800000001</v>
      </c>
    </row>
    <row r="27" spans="1:31" ht="30.75" customHeight="1">
      <c r="A27" s="1"/>
      <c r="B27" s="35" t="s">
        <v>36</v>
      </c>
      <c r="C27" s="36"/>
      <c r="D27" s="36"/>
      <c r="E27" s="37"/>
      <c r="F27" s="4">
        <v>3.7</v>
      </c>
      <c r="G27" s="18">
        <f>F27*P4-(49.1*0.5*F27)</f>
        <v>3425.645</v>
      </c>
      <c r="H27" s="19"/>
      <c r="I27" s="18">
        <f>F27*P4-(49.1*0.5*F27)</f>
        <v>3425.645</v>
      </c>
      <c r="J27" s="19"/>
      <c r="K27" s="18">
        <f>F27*P4-(49.1*0.5*F27)</f>
        <v>3425.645</v>
      </c>
      <c r="L27" s="19"/>
      <c r="M27" s="18">
        <f>F27*P4-(49.1*0.5*F27)</f>
        <v>3425.645</v>
      </c>
      <c r="N27" s="19"/>
      <c r="O27" s="18">
        <f>F27*P4-(49.1*0.5*F27)</f>
        <v>3425.645</v>
      </c>
      <c r="P27" s="19"/>
      <c r="Q27" s="18">
        <f>F27*P4-(49.1*0.5*F27)</f>
        <v>3425.645</v>
      </c>
      <c r="R27" s="19"/>
      <c r="S27" s="18">
        <f>F27*P4-(49.1*0.5*F27)</f>
        <v>3425.645</v>
      </c>
      <c r="T27" s="19"/>
      <c r="U27" s="18">
        <f>F27*P4-(49.1*0.5*F27)</f>
        <v>3425.645</v>
      </c>
      <c r="V27" s="19"/>
      <c r="W27" s="18">
        <f>F27*P4-(49.1*0.5*F27)</f>
        <v>3425.645</v>
      </c>
      <c r="X27" s="19"/>
      <c r="Y27" s="18">
        <f>F27*P4-(49.1*0.5*F27)</f>
        <v>3425.645</v>
      </c>
      <c r="Z27" s="19"/>
      <c r="AA27" s="18">
        <f>F27*P4-(49.1*0.5*F27)</f>
        <v>3425.645</v>
      </c>
      <c r="AB27" s="19"/>
      <c r="AC27" s="18">
        <f>F27*P4-(49.1*0.5*F27)</f>
        <v>3425.645</v>
      </c>
      <c r="AD27" s="19"/>
      <c r="AE27" s="1">
        <f t="shared" si="12"/>
        <v>41107.739999999991</v>
      </c>
    </row>
    <row r="28" spans="1:31" ht="27" customHeight="1">
      <c r="A28" s="1"/>
      <c r="B28" s="35" t="s">
        <v>21</v>
      </c>
      <c r="C28" s="36"/>
      <c r="D28" s="36"/>
      <c r="E28" s="37"/>
      <c r="F28" s="3">
        <v>0.66</v>
      </c>
      <c r="G28" s="18">
        <f>F28*P4-(49.1*0.5*F28)</f>
        <v>611.06100000000004</v>
      </c>
      <c r="H28" s="19"/>
      <c r="I28" s="18">
        <f>F28*P4-(49.1*0.5*F28)</f>
        <v>611.06100000000004</v>
      </c>
      <c r="J28" s="19"/>
      <c r="K28" s="18">
        <f>F28*P4-(49.1*0.5*F28)</f>
        <v>611.06100000000004</v>
      </c>
      <c r="L28" s="19"/>
      <c r="M28" s="18">
        <f>F28*P4-(49.1*0.5*F28)</f>
        <v>611.06100000000004</v>
      </c>
      <c r="N28" s="19"/>
      <c r="O28" s="18">
        <f>F28*P4-(49.1*0.5*F28)</f>
        <v>611.06100000000004</v>
      </c>
      <c r="P28" s="19"/>
      <c r="Q28" s="18">
        <f>F28*P4-(49.1*0.5*F28)</f>
        <v>611.06100000000004</v>
      </c>
      <c r="R28" s="19"/>
      <c r="S28" s="18">
        <f>F28*P4-(49.1*0.5*F28)</f>
        <v>611.06100000000004</v>
      </c>
      <c r="T28" s="19"/>
      <c r="U28" s="18">
        <f>F28*P4-(49.1*0.5*F28)</f>
        <v>611.06100000000004</v>
      </c>
      <c r="V28" s="19"/>
      <c r="W28" s="18">
        <f>F28*P4-(49.1*0.5*F28)</f>
        <v>611.06100000000004</v>
      </c>
      <c r="X28" s="19"/>
      <c r="Y28" s="18">
        <f>F28*P4-(49.1*0.5*F28)</f>
        <v>611.06100000000004</v>
      </c>
      <c r="Z28" s="19"/>
      <c r="AA28" s="18">
        <f>F28*P4-(49.1*0.5*F28)</f>
        <v>611.06100000000004</v>
      </c>
      <c r="AB28" s="19"/>
      <c r="AC28" s="18">
        <f>F28*P4-(49.1*0.5*F28)</f>
        <v>611.06100000000004</v>
      </c>
      <c r="AD28" s="19"/>
      <c r="AE28" s="1">
        <f t="shared" si="12"/>
        <v>7332.7319999999991</v>
      </c>
    </row>
    <row r="29" spans="1:31" ht="60" customHeight="1">
      <c r="A29" s="1"/>
      <c r="B29" s="35" t="s">
        <v>22</v>
      </c>
      <c r="C29" s="36"/>
      <c r="D29" s="36"/>
      <c r="E29" s="37"/>
      <c r="F29" s="4">
        <v>1.1499999999999999</v>
      </c>
      <c r="G29" s="18">
        <f>F29*P4-(49.1*0.5*F29)</f>
        <v>1064.7274999999997</v>
      </c>
      <c r="H29" s="19"/>
      <c r="I29" s="18">
        <f>F29*P4-(49.1*0.5*F29)</f>
        <v>1064.7274999999997</v>
      </c>
      <c r="J29" s="19"/>
      <c r="K29" s="18">
        <f>F29*P4-(49.1*0.5*F29)</f>
        <v>1064.7274999999997</v>
      </c>
      <c r="L29" s="19"/>
      <c r="M29" s="18">
        <f>F29*P4-(49.1*0.5*F29)</f>
        <v>1064.7274999999997</v>
      </c>
      <c r="N29" s="19"/>
      <c r="O29" s="18">
        <f>F29*P4-(49.1*0.5*F29)</f>
        <v>1064.7274999999997</v>
      </c>
      <c r="P29" s="19"/>
      <c r="Q29" s="18">
        <f>F29*P4-(49.1*0.5*F29)</f>
        <v>1064.7274999999997</v>
      </c>
      <c r="R29" s="19"/>
      <c r="S29" s="18">
        <f>F29*P4-(49.1*0.5*F29)</f>
        <v>1064.7274999999997</v>
      </c>
      <c r="T29" s="19"/>
      <c r="U29" s="18">
        <f>F29*P4-(49.1*0.5*F29)</f>
        <v>1064.7274999999997</v>
      </c>
      <c r="V29" s="19"/>
      <c r="W29" s="18">
        <f>F29*P4-(49.1*0.5*F29)</f>
        <v>1064.7274999999997</v>
      </c>
      <c r="X29" s="19"/>
      <c r="Y29" s="18">
        <f>F29*P4-(49.1*0.5*F29)</f>
        <v>1064.7274999999997</v>
      </c>
      <c r="Z29" s="19"/>
      <c r="AA29" s="18">
        <f>F29*P4-(49.1*0.5*F29)</f>
        <v>1064.7274999999997</v>
      </c>
      <c r="AB29" s="19"/>
      <c r="AC29" s="18">
        <f>F29*P4-(49.1*0.5*F29)</f>
        <v>1064.7274999999997</v>
      </c>
      <c r="AD29" s="19"/>
      <c r="AE29" s="1">
        <f t="shared" si="12"/>
        <v>12776.729999999994</v>
      </c>
    </row>
    <row r="30" spans="1:31" ht="58.5" customHeight="1">
      <c r="A30" s="1"/>
      <c r="B30" s="35" t="s">
        <v>23</v>
      </c>
      <c r="C30" s="36"/>
      <c r="D30" s="36"/>
      <c r="E30" s="37"/>
      <c r="F30" s="4">
        <v>0.95</v>
      </c>
      <c r="G30" s="18">
        <f>F30*P4-(49.1*0.5*F30)</f>
        <v>879.55749999999989</v>
      </c>
      <c r="H30" s="19"/>
      <c r="I30" s="18">
        <f>F30*P4-(49.1*0.5*F30)</f>
        <v>879.55749999999989</v>
      </c>
      <c r="J30" s="19"/>
      <c r="K30" s="18">
        <f>F30*P4-(49.1*0.5*F30)</f>
        <v>879.55749999999989</v>
      </c>
      <c r="L30" s="19"/>
      <c r="M30" s="18">
        <f>F30*P4-(49.1*0.5*F30)</f>
        <v>879.55749999999989</v>
      </c>
      <c r="N30" s="19"/>
      <c r="O30" s="18">
        <f>F30*P4-(49.1*0.5*F30)</f>
        <v>879.55749999999989</v>
      </c>
      <c r="P30" s="19"/>
      <c r="Q30" s="18">
        <f>F30*P4-(49.1*0.5*F30)</f>
        <v>879.55749999999989</v>
      </c>
      <c r="R30" s="19"/>
      <c r="S30" s="18">
        <f>F30*P4-(49.1*0.5*F30)</f>
        <v>879.55749999999989</v>
      </c>
      <c r="T30" s="19"/>
      <c r="U30" s="18">
        <f>F30*P4-(49.1*0.5*F30)</f>
        <v>879.55749999999989</v>
      </c>
      <c r="V30" s="19"/>
      <c r="W30" s="18">
        <f>F30*P4-(49.1*0.5*F30)</f>
        <v>879.55749999999989</v>
      </c>
      <c r="X30" s="19"/>
      <c r="Y30" s="18">
        <f>F30*P4-(49.1*0.5*F30)</f>
        <v>879.55749999999989</v>
      </c>
      <c r="Z30" s="19"/>
      <c r="AA30" s="18">
        <f>F30*P4-(49.1*0.5*F30)</f>
        <v>879.55749999999989</v>
      </c>
      <c r="AB30" s="19"/>
      <c r="AC30" s="18">
        <f>F30*P4-(49.1*0.5*F30)</f>
        <v>879.55749999999989</v>
      </c>
      <c r="AD30" s="19"/>
      <c r="AE30" s="1">
        <f t="shared" si="12"/>
        <v>10554.689999999999</v>
      </c>
    </row>
    <row r="31" spans="1:31" ht="45.75" customHeight="1">
      <c r="A31" s="1"/>
      <c r="B31" s="35" t="s">
        <v>24</v>
      </c>
      <c r="C31" s="36"/>
      <c r="D31" s="36"/>
      <c r="E31" s="37"/>
      <c r="F31" s="4">
        <v>2.0499999999999998</v>
      </c>
      <c r="G31" s="18">
        <f>F31*P4-(49.1*0.5*F31)</f>
        <v>1897.9924999999996</v>
      </c>
      <c r="H31" s="19"/>
      <c r="I31" s="18">
        <f>F31*P4-(49.1*0.5*F31)</f>
        <v>1897.9924999999996</v>
      </c>
      <c r="J31" s="19"/>
      <c r="K31" s="18">
        <f>F31*P4-(49.1*0.5*F31)</f>
        <v>1897.9924999999996</v>
      </c>
      <c r="L31" s="19"/>
      <c r="M31" s="18">
        <f>F31*P4-(49.1*0.5*F31)</f>
        <v>1897.9924999999996</v>
      </c>
      <c r="N31" s="19"/>
      <c r="O31" s="18">
        <f>F31*P4-(49.1*0.5*1.67)</f>
        <v>1907.3214999999998</v>
      </c>
      <c r="P31" s="19"/>
      <c r="Q31" s="18">
        <f>F31*P4-(49.1*0.5*F31)</f>
        <v>1897.9924999999996</v>
      </c>
      <c r="R31" s="19"/>
      <c r="S31" s="18">
        <f>F31*P4-(49.1*0.5*F31)</f>
        <v>1897.9924999999996</v>
      </c>
      <c r="T31" s="19"/>
      <c r="U31" s="18">
        <f>F31*P4-(49.1*0.5*F31)</f>
        <v>1897.9924999999996</v>
      </c>
      <c r="V31" s="19"/>
      <c r="W31" s="18">
        <f>F31*P4-(49.1*0.5*F31)</f>
        <v>1897.9924999999996</v>
      </c>
      <c r="X31" s="19"/>
      <c r="Y31" s="18">
        <f>F31*P4-(49.1*0.5*F31)</f>
        <v>1897.9924999999996</v>
      </c>
      <c r="Z31" s="19"/>
      <c r="AA31" s="18">
        <f>F31*P4-(49.1*0.5*F31)</f>
        <v>1897.9924999999996</v>
      </c>
      <c r="AB31" s="19"/>
      <c r="AC31" s="18">
        <f>F31*P4-(49.1*0.5*F31)</f>
        <v>1897.9924999999996</v>
      </c>
      <c r="AD31" s="19"/>
      <c r="AE31" s="1">
        <f t="shared" si="12"/>
        <v>22785.238999999998</v>
      </c>
    </row>
    <row r="32" spans="1:31" ht="18.75" customHeight="1">
      <c r="A32" s="1"/>
      <c r="B32" s="41" t="s">
        <v>38</v>
      </c>
      <c r="C32" s="42"/>
      <c r="D32" s="42"/>
      <c r="E32" s="42"/>
      <c r="F32" s="43"/>
      <c r="G32" s="18">
        <f>63*3.92</f>
        <v>246.96</v>
      </c>
      <c r="H32" s="19"/>
      <c r="I32" s="18">
        <f>63*3.92</f>
        <v>246.96</v>
      </c>
      <c r="J32" s="19"/>
      <c r="K32" s="18">
        <f>63*3.92</f>
        <v>246.96</v>
      </c>
      <c r="L32" s="19"/>
      <c r="M32" s="18">
        <f>63*3.92</f>
        <v>246.96</v>
      </c>
      <c r="N32" s="19"/>
      <c r="O32" s="18">
        <f>63*3.92</f>
        <v>246.96</v>
      </c>
      <c r="P32" s="19"/>
      <c r="Q32" s="18">
        <f>63*3.92</f>
        <v>246.96</v>
      </c>
      <c r="R32" s="19"/>
      <c r="S32" s="18">
        <f>63*3.92</f>
        <v>246.96</v>
      </c>
      <c r="T32" s="19"/>
      <c r="U32" s="18">
        <f>63*3.92</f>
        <v>246.96</v>
      </c>
      <c r="V32" s="19"/>
      <c r="W32" s="18">
        <f>63*3.92</f>
        <v>246.96</v>
      </c>
      <c r="X32" s="19"/>
      <c r="Y32" s="18">
        <f>63*0</f>
        <v>0</v>
      </c>
      <c r="Z32" s="19"/>
      <c r="AA32" s="18">
        <f>63*0</f>
        <v>0</v>
      </c>
      <c r="AB32" s="19"/>
      <c r="AC32" s="18">
        <f>63*0</f>
        <v>0</v>
      </c>
      <c r="AD32" s="19"/>
      <c r="AE32" s="1"/>
    </row>
    <row r="33" spans="1:31" ht="21" customHeight="1">
      <c r="A33" s="1"/>
      <c r="B33" s="41" t="s">
        <v>39</v>
      </c>
      <c r="C33" s="42"/>
      <c r="D33" s="42"/>
      <c r="E33" s="42"/>
      <c r="F33" s="43"/>
      <c r="G33" s="18">
        <f>68.7*3.92</f>
        <v>269.30400000000003</v>
      </c>
      <c r="H33" s="19"/>
      <c r="I33" s="18">
        <f>68.7*3.92</f>
        <v>269.30400000000003</v>
      </c>
      <c r="J33" s="19"/>
      <c r="K33" s="18">
        <f>68.7*3.92</f>
        <v>269.30400000000003</v>
      </c>
      <c r="L33" s="19"/>
      <c r="M33" s="18">
        <f>68.7*3.92</f>
        <v>269.30400000000003</v>
      </c>
      <c r="N33" s="19"/>
      <c r="O33" s="18">
        <f>68.7*3.92</f>
        <v>269.30400000000003</v>
      </c>
      <c r="P33" s="19"/>
      <c r="Q33" s="18">
        <f>68.7*3.92</f>
        <v>269.30400000000003</v>
      </c>
      <c r="R33" s="19"/>
      <c r="S33" s="18">
        <f>68.7*3.92</f>
        <v>269.30400000000003</v>
      </c>
      <c r="T33" s="19"/>
      <c r="U33" s="18">
        <f>68.7*3.92</f>
        <v>269.30400000000003</v>
      </c>
      <c r="V33" s="19"/>
      <c r="W33" s="18">
        <f>68.7*3.92</f>
        <v>269.30400000000003</v>
      </c>
      <c r="X33" s="19"/>
      <c r="Y33" s="18">
        <f>68.7*0</f>
        <v>0</v>
      </c>
      <c r="Z33" s="19"/>
      <c r="AA33" s="18">
        <f>68.7*0</f>
        <v>0</v>
      </c>
      <c r="AB33" s="19"/>
      <c r="AC33" s="18">
        <f>68.7*0</f>
        <v>0</v>
      </c>
      <c r="AD33" s="19"/>
      <c r="AE33" s="1"/>
    </row>
    <row r="34" spans="1:31" ht="21" customHeight="1">
      <c r="A34" s="1"/>
      <c r="B34" s="41" t="s">
        <v>40</v>
      </c>
      <c r="C34" s="42"/>
      <c r="D34" s="42"/>
      <c r="E34" s="42"/>
      <c r="F34" s="43"/>
      <c r="G34" s="18">
        <f>23.1*3.92</f>
        <v>90.552000000000007</v>
      </c>
      <c r="H34" s="19"/>
      <c r="I34" s="18">
        <f>23.1*3.92</f>
        <v>90.552000000000007</v>
      </c>
      <c r="J34" s="19"/>
      <c r="K34" s="18">
        <f>23.1*3.92</f>
        <v>90.552000000000007</v>
      </c>
      <c r="L34" s="19"/>
      <c r="M34" s="18">
        <f>23.1*3.92</f>
        <v>90.552000000000007</v>
      </c>
      <c r="N34" s="19"/>
      <c r="O34" s="18">
        <f>23.1*3.92</f>
        <v>90.552000000000007</v>
      </c>
      <c r="P34" s="19"/>
      <c r="Q34" s="18">
        <f>23.1*3.92</f>
        <v>90.552000000000007</v>
      </c>
      <c r="R34" s="19"/>
      <c r="S34" s="18">
        <f>23.1*3.92</f>
        <v>90.552000000000007</v>
      </c>
      <c r="T34" s="19"/>
      <c r="U34" s="18">
        <f>23.1*3.92</f>
        <v>90.552000000000007</v>
      </c>
      <c r="V34" s="19"/>
      <c r="W34" s="18">
        <f>23.1*3.92</f>
        <v>90.552000000000007</v>
      </c>
      <c r="X34" s="19"/>
      <c r="Y34" s="18">
        <f>23.1*0</f>
        <v>0</v>
      </c>
      <c r="Z34" s="19"/>
      <c r="AA34" s="18">
        <f>23.1*0</f>
        <v>0</v>
      </c>
      <c r="AB34" s="19"/>
      <c r="AC34" s="18">
        <f>23.1*0</f>
        <v>0</v>
      </c>
      <c r="AD34" s="19"/>
      <c r="AE34" s="1"/>
    </row>
    <row r="35" spans="1:31" ht="31.5" customHeight="1">
      <c r="A35" s="1"/>
      <c r="B35" s="41" t="s">
        <v>48</v>
      </c>
      <c r="C35" s="42"/>
      <c r="D35" s="42"/>
      <c r="E35" s="42"/>
      <c r="F35" s="43"/>
      <c r="G35" s="18">
        <f>229.9*6.93</f>
        <v>1593.2069999999999</v>
      </c>
      <c r="H35" s="19"/>
      <c r="I35" s="18">
        <f>229.9*6.93</f>
        <v>1593.2069999999999</v>
      </c>
      <c r="J35" s="19"/>
      <c r="K35" s="18">
        <f>229.9*6.93</f>
        <v>1593.2069999999999</v>
      </c>
      <c r="L35" s="19"/>
      <c r="M35" s="18">
        <f>229.9*6.93</f>
        <v>1593.2069999999999</v>
      </c>
      <c r="N35" s="19"/>
      <c r="O35" s="18">
        <f>229.9*6.93</f>
        <v>1593.2069999999999</v>
      </c>
      <c r="P35" s="19"/>
      <c r="Q35" s="18">
        <f>229.9*6.93</f>
        <v>1593.2069999999999</v>
      </c>
      <c r="R35" s="19"/>
      <c r="S35" s="18">
        <f>229.9*6.93</f>
        <v>1593.2069999999999</v>
      </c>
      <c r="T35" s="19"/>
      <c r="U35" s="18">
        <f>229.9*6.93</f>
        <v>1593.2069999999999</v>
      </c>
      <c r="V35" s="19"/>
      <c r="W35" s="18">
        <f>229.9*6.93</f>
        <v>1593.2069999999999</v>
      </c>
      <c r="X35" s="19"/>
      <c r="Y35" s="18">
        <f>229.9*0</f>
        <v>0</v>
      </c>
      <c r="Z35" s="19"/>
      <c r="AA35" s="18">
        <f>229.9*0</f>
        <v>0</v>
      </c>
      <c r="AB35" s="19"/>
      <c r="AC35" s="18">
        <f>229.9*0</f>
        <v>0</v>
      </c>
      <c r="AD35" s="19"/>
      <c r="AE35" s="1"/>
    </row>
    <row r="36" spans="1:31">
      <c r="A36" s="1"/>
      <c r="B36" s="23" t="s">
        <v>25</v>
      </c>
      <c r="C36" s="24"/>
      <c r="D36" s="24"/>
      <c r="E36" s="24"/>
      <c r="F36" s="25"/>
      <c r="G36" s="18">
        <v>1000</v>
      </c>
      <c r="H36" s="19"/>
      <c r="I36" s="18">
        <v>1000</v>
      </c>
      <c r="J36" s="19"/>
      <c r="K36" s="18">
        <v>1000</v>
      </c>
      <c r="L36" s="19"/>
      <c r="M36" s="18">
        <v>1000</v>
      </c>
      <c r="N36" s="19"/>
      <c r="O36" s="18">
        <v>1000</v>
      </c>
      <c r="P36" s="19"/>
      <c r="Q36" s="18">
        <v>1000</v>
      </c>
      <c r="R36" s="19"/>
      <c r="S36" s="18">
        <v>1000</v>
      </c>
      <c r="T36" s="19"/>
      <c r="U36" s="18">
        <v>1000</v>
      </c>
      <c r="V36" s="19"/>
      <c r="W36" s="18">
        <v>1000</v>
      </c>
      <c r="X36" s="19"/>
      <c r="Y36" s="18">
        <v>1000</v>
      </c>
      <c r="Z36" s="19"/>
      <c r="AA36" s="18">
        <v>1000</v>
      </c>
      <c r="AB36" s="19"/>
      <c r="AC36" s="18">
        <v>1000</v>
      </c>
      <c r="AD36" s="19"/>
      <c r="AE36" s="1">
        <f t="shared" si="12"/>
        <v>12000</v>
      </c>
    </row>
    <row r="37" spans="1:31">
      <c r="A37" s="1"/>
      <c r="B37" s="38"/>
      <c r="C37" s="39"/>
      <c r="D37" s="39"/>
      <c r="E37" s="39"/>
      <c r="F37" s="40"/>
      <c r="G37" s="1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19"/>
      <c r="AE37" s="1"/>
    </row>
    <row r="38" spans="1:31">
      <c r="A38" s="1">
        <v>4</v>
      </c>
      <c r="B38" s="29" t="s">
        <v>26</v>
      </c>
      <c r="C38" s="30"/>
      <c r="D38" s="30"/>
      <c r="E38" s="30"/>
      <c r="F38" s="31"/>
      <c r="G38" s="18">
        <f>G25+G14+G36</f>
        <v>16694.127999999997</v>
      </c>
      <c r="H38" s="19"/>
      <c r="I38" s="18">
        <f t="shared" ref="I38" si="13">I25+I14+I36</f>
        <v>13662.127999999999</v>
      </c>
      <c r="J38" s="19"/>
      <c r="K38" s="18">
        <f t="shared" ref="K38" si="14">K25+K14+K36</f>
        <v>32507.297999999995</v>
      </c>
      <c r="L38" s="19"/>
      <c r="M38" s="18">
        <f t="shared" ref="M38" si="15">M25+M14+M36</f>
        <v>13662.127999999999</v>
      </c>
      <c r="N38" s="19"/>
      <c r="O38" s="18">
        <f t="shared" ref="O38" si="16">O25+O14+O36</f>
        <v>13671.456999999999</v>
      </c>
      <c r="P38" s="19"/>
      <c r="Q38" s="18">
        <f t="shared" ref="Q38" si="17">Q25+Q14+Q36</f>
        <v>13662.127999999999</v>
      </c>
      <c r="R38" s="19"/>
      <c r="S38" s="18">
        <f t="shared" ref="S38" si="18">S25+S14+S36</f>
        <v>13662.127999999999</v>
      </c>
      <c r="T38" s="19"/>
      <c r="U38" s="18">
        <f t="shared" ref="U38" si="19">U25+U14+U36</f>
        <v>14005.127999999999</v>
      </c>
      <c r="V38" s="19"/>
      <c r="W38" s="18">
        <f t="shared" ref="W38" si="20">W25+W14+W36</f>
        <v>14556.127999999999</v>
      </c>
      <c r="X38" s="19"/>
      <c r="Y38" s="18">
        <f t="shared" ref="Y38" si="21">Y25+Y14+Y36</f>
        <v>11462.105</v>
      </c>
      <c r="Z38" s="19"/>
      <c r="AA38" s="18">
        <f t="shared" ref="AA38" si="22">AA25+AA14+AA36</f>
        <v>11462.105</v>
      </c>
      <c r="AB38" s="19"/>
      <c r="AC38" s="18">
        <f t="shared" ref="AC38" si="23">AC25+AC14+AC36</f>
        <v>11462.105</v>
      </c>
      <c r="AD38" s="19"/>
      <c r="AE38" s="1">
        <f>SUM(G38:AD38)</f>
        <v>180468.96600000001</v>
      </c>
    </row>
    <row r="39" spans="1:31">
      <c r="A39" s="1"/>
      <c r="B39" s="38"/>
      <c r="C39" s="39"/>
      <c r="D39" s="39"/>
      <c r="E39" s="39"/>
      <c r="F39" s="40"/>
      <c r="G39" s="1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19"/>
      <c r="AE39" s="1">
        <f>SUM(G39:AC39)</f>
        <v>0</v>
      </c>
    </row>
    <row r="40" spans="1:31">
      <c r="A40" s="1"/>
      <c r="B40" s="26" t="s">
        <v>41</v>
      </c>
      <c r="C40" s="27"/>
      <c r="D40" s="27"/>
      <c r="E40" s="27"/>
      <c r="F40" s="28"/>
      <c r="G40" s="9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0"/>
      <c r="AE40" s="1"/>
    </row>
    <row r="41" spans="1:31">
      <c r="A41" s="1"/>
      <c r="B41" s="23" t="s">
        <v>15</v>
      </c>
      <c r="C41" s="24"/>
      <c r="D41" s="24"/>
      <c r="E41" s="24"/>
      <c r="F41" s="25"/>
      <c r="G41" s="18">
        <v>0</v>
      </c>
      <c r="H41" s="19"/>
      <c r="I41" s="18">
        <f>G44</f>
        <v>0</v>
      </c>
      <c r="J41" s="19"/>
      <c r="K41" s="18">
        <f>I44</f>
        <v>0</v>
      </c>
      <c r="L41" s="19"/>
      <c r="M41" s="18">
        <f>K44</f>
        <v>0</v>
      </c>
      <c r="N41" s="19"/>
      <c r="O41" s="18">
        <f t="shared" ref="O41" si="24">M44</f>
        <v>0</v>
      </c>
      <c r="P41" s="19"/>
      <c r="Q41" s="18">
        <f t="shared" ref="Q41" si="25">O44</f>
        <v>0</v>
      </c>
      <c r="R41" s="19"/>
      <c r="S41" s="18">
        <f t="shared" ref="S41" si="26">Q44</f>
        <v>0</v>
      </c>
      <c r="T41" s="19"/>
      <c r="U41" s="18">
        <f t="shared" ref="U41" si="27">S44</f>
        <v>0</v>
      </c>
      <c r="V41" s="19"/>
      <c r="W41" s="18">
        <f t="shared" ref="W41" si="28">U44</f>
        <v>0</v>
      </c>
      <c r="X41" s="19"/>
      <c r="Y41" s="18">
        <f t="shared" ref="Y41" si="29">W44</f>
        <v>0</v>
      </c>
      <c r="Z41" s="19"/>
      <c r="AA41" s="18">
        <f t="shared" ref="AA41" si="30">Y44</f>
        <v>0</v>
      </c>
      <c r="AB41" s="19"/>
      <c r="AC41" s="18">
        <f>AA44</f>
        <v>0</v>
      </c>
      <c r="AD41" s="19"/>
      <c r="AE41" s="1">
        <f>SUM(G41:AC41)</f>
        <v>0</v>
      </c>
    </row>
    <row r="42" spans="1:31">
      <c r="A42" s="1"/>
      <c r="B42" s="23" t="s">
        <v>16</v>
      </c>
      <c r="C42" s="24"/>
      <c r="D42" s="24"/>
      <c r="E42" s="24"/>
      <c r="F42" s="25"/>
      <c r="G42" s="18"/>
      <c r="H42" s="19"/>
      <c r="I42" s="18"/>
      <c r="J42" s="19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19"/>
      <c r="Y42" s="18"/>
      <c r="Z42" s="19"/>
      <c r="AA42" s="18"/>
      <c r="AB42" s="19"/>
      <c r="AC42" s="18"/>
      <c r="AD42" s="19"/>
      <c r="AE42" s="1">
        <f>SUM(G42:AC42)</f>
        <v>0</v>
      </c>
    </row>
    <row r="43" spans="1:31">
      <c r="A43" s="1"/>
      <c r="B43" s="23" t="s">
        <v>17</v>
      </c>
      <c r="C43" s="24"/>
      <c r="D43" s="24"/>
      <c r="E43" s="24"/>
      <c r="F43" s="25"/>
      <c r="G43" s="18"/>
      <c r="H43" s="19"/>
      <c r="I43" s="18"/>
      <c r="J43" s="19"/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19"/>
      <c r="Y43" s="18"/>
      <c r="Z43" s="19"/>
      <c r="AA43" s="18"/>
      <c r="AB43" s="19"/>
      <c r="AC43" s="18"/>
      <c r="AD43" s="19"/>
      <c r="AE43" s="1">
        <f>SUM(G43:AC43)</f>
        <v>0</v>
      </c>
    </row>
    <row r="44" spans="1:31">
      <c r="A44" s="1"/>
      <c r="B44" s="23" t="s">
        <v>18</v>
      </c>
      <c r="C44" s="24"/>
      <c r="D44" s="24"/>
      <c r="E44" s="24"/>
      <c r="F44" s="25"/>
      <c r="G44" s="18">
        <f>G41+G42-G43</f>
        <v>0</v>
      </c>
      <c r="H44" s="19"/>
      <c r="I44" s="18">
        <f t="shared" ref="I44" si="31">I41+I42-I43</f>
        <v>0</v>
      </c>
      <c r="J44" s="19"/>
      <c r="K44" s="18">
        <f>K41+K42-K43</f>
        <v>0</v>
      </c>
      <c r="L44" s="19"/>
      <c r="M44" s="18">
        <f>M41+M42-M43</f>
        <v>0</v>
      </c>
      <c r="N44" s="19"/>
      <c r="O44" s="18">
        <f t="shared" ref="O44" si="32">O41+O42-O43</f>
        <v>0</v>
      </c>
      <c r="P44" s="19"/>
      <c r="Q44" s="18">
        <f>Q41+Q42-Q43</f>
        <v>0</v>
      </c>
      <c r="R44" s="19"/>
      <c r="S44" s="18">
        <f>S41+S42-S43</f>
        <v>0</v>
      </c>
      <c r="T44" s="19"/>
      <c r="U44" s="18">
        <f>U41+U42-U43</f>
        <v>0</v>
      </c>
      <c r="V44" s="19"/>
      <c r="W44" s="18">
        <f>W41+W42-W43</f>
        <v>0</v>
      </c>
      <c r="X44" s="19"/>
      <c r="Y44" s="18">
        <f>Y41+Y42-Y43</f>
        <v>0</v>
      </c>
      <c r="Z44" s="19"/>
      <c r="AA44" s="18">
        <f>AA41+AA42-AA43</f>
        <v>0</v>
      </c>
      <c r="AB44" s="19"/>
      <c r="AC44" s="18">
        <f>AC41+AC42-AC43</f>
        <v>0</v>
      </c>
      <c r="AD44" s="19"/>
      <c r="AE44" s="1">
        <f>SUM(G44:AC44)</f>
        <v>0</v>
      </c>
    </row>
    <row r="45" spans="1:31">
      <c r="A45" s="1"/>
      <c r="B45" s="26" t="s">
        <v>42</v>
      </c>
      <c r="C45" s="27"/>
      <c r="D45" s="27"/>
      <c r="E45" s="27"/>
      <c r="F45" s="28"/>
      <c r="G45" s="18"/>
      <c r="H45" s="19"/>
      <c r="I45" s="18"/>
      <c r="J45" s="19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19"/>
      <c r="Y45" s="18"/>
      <c r="Z45" s="19"/>
      <c r="AA45" s="18"/>
      <c r="AB45" s="19"/>
      <c r="AC45" s="18"/>
      <c r="AD45" s="19"/>
      <c r="AE45" s="1"/>
    </row>
    <row r="46" spans="1:31">
      <c r="A46" s="1"/>
      <c r="B46" s="23" t="s">
        <v>15</v>
      </c>
      <c r="C46" s="24"/>
      <c r="D46" s="24"/>
      <c r="E46" s="24"/>
      <c r="F46" s="25"/>
      <c r="G46" s="18">
        <v>0</v>
      </c>
      <c r="H46" s="19"/>
      <c r="I46" s="18">
        <f>G49</f>
        <v>0</v>
      </c>
      <c r="J46" s="19"/>
      <c r="K46" s="18">
        <f t="shared" ref="K46" si="33">I49</f>
        <v>0</v>
      </c>
      <c r="L46" s="19"/>
      <c r="M46" s="18">
        <f t="shared" ref="M46" si="34">K49</f>
        <v>0</v>
      </c>
      <c r="N46" s="19"/>
      <c r="O46" s="18">
        <f t="shared" ref="O46" si="35">M49</f>
        <v>0</v>
      </c>
      <c r="P46" s="19"/>
      <c r="Q46" s="18">
        <f t="shared" ref="Q46" si="36">O49</f>
        <v>0</v>
      </c>
      <c r="R46" s="19"/>
      <c r="S46" s="18">
        <f t="shared" ref="S46" si="37">Q49</f>
        <v>0</v>
      </c>
      <c r="T46" s="19"/>
      <c r="U46" s="18">
        <f t="shared" ref="U46" si="38">S49</f>
        <v>0</v>
      </c>
      <c r="V46" s="19"/>
      <c r="W46" s="18">
        <f t="shared" ref="W46" si="39">U49</f>
        <v>0</v>
      </c>
      <c r="X46" s="19"/>
      <c r="Y46" s="18">
        <f t="shared" ref="Y46" si="40">W49</f>
        <v>0</v>
      </c>
      <c r="Z46" s="19"/>
      <c r="AA46" s="18">
        <f t="shared" ref="AA46" si="41">Y49</f>
        <v>0</v>
      </c>
      <c r="AB46" s="19"/>
      <c r="AC46" s="18">
        <f t="shared" ref="AC46" si="42">AA49</f>
        <v>0</v>
      </c>
      <c r="AD46" s="19"/>
      <c r="AE46" s="1">
        <f>SUM(G46:AC46)</f>
        <v>0</v>
      </c>
    </row>
    <row r="47" spans="1:31">
      <c r="A47" s="1"/>
      <c r="B47" s="23" t="s">
        <v>16</v>
      </c>
      <c r="C47" s="24"/>
      <c r="D47" s="24"/>
      <c r="E47" s="24"/>
      <c r="F47" s="25"/>
      <c r="G47" s="18"/>
      <c r="H47" s="19"/>
      <c r="I47" s="18"/>
      <c r="J47" s="19"/>
      <c r="K47" s="18"/>
      <c r="L47" s="19"/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19"/>
      <c r="Y47" s="18"/>
      <c r="Z47" s="19"/>
      <c r="AA47" s="18"/>
      <c r="AB47" s="19"/>
      <c r="AC47" s="18"/>
      <c r="AD47" s="19"/>
      <c r="AE47" s="1">
        <f>SUM(G47:AC47)</f>
        <v>0</v>
      </c>
    </row>
    <row r="48" spans="1:31">
      <c r="A48" s="1"/>
      <c r="B48" s="23" t="s">
        <v>17</v>
      </c>
      <c r="C48" s="24"/>
      <c r="D48" s="24"/>
      <c r="E48" s="24"/>
      <c r="F48" s="25"/>
      <c r="G48" s="18"/>
      <c r="H48" s="19"/>
      <c r="I48" s="18"/>
      <c r="J48" s="19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19"/>
      <c r="Y48" s="18"/>
      <c r="Z48" s="19"/>
      <c r="AA48" s="18"/>
      <c r="AB48" s="19"/>
      <c r="AC48" s="18"/>
      <c r="AD48" s="19"/>
      <c r="AE48" s="1">
        <f>SUM(G48:AC48)</f>
        <v>0</v>
      </c>
    </row>
    <row r="49" spans="1:31">
      <c r="A49" s="1"/>
      <c r="B49" s="23" t="s">
        <v>18</v>
      </c>
      <c r="C49" s="24"/>
      <c r="D49" s="24"/>
      <c r="E49" s="24"/>
      <c r="F49" s="25"/>
      <c r="G49" s="18">
        <f>G46+G47-G48</f>
        <v>0</v>
      </c>
      <c r="H49" s="19"/>
      <c r="I49" s="18">
        <f t="shared" ref="I49" si="43">I46+I47-I48</f>
        <v>0</v>
      </c>
      <c r="J49" s="19"/>
      <c r="K49" s="18">
        <f t="shared" ref="K49" si="44">K46+K47-K48</f>
        <v>0</v>
      </c>
      <c r="L49" s="19"/>
      <c r="M49" s="18">
        <f t="shared" ref="M49" si="45">M46+M47-M48</f>
        <v>0</v>
      </c>
      <c r="N49" s="19"/>
      <c r="O49" s="18">
        <f t="shared" ref="O49" si="46">O46+O47-O48</f>
        <v>0</v>
      </c>
      <c r="P49" s="19"/>
      <c r="Q49" s="18">
        <f t="shared" ref="Q49" si="47">Q46+Q47-Q48</f>
        <v>0</v>
      </c>
      <c r="R49" s="19"/>
      <c r="S49" s="18">
        <f t="shared" ref="S49" si="48">S46+S47-S48</f>
        <v>0</v>
      </c>
      <c r="T49" s="19"/>
      <c r="U49" s="18">
        <f t="shared" ref="U49" si="49">U46+U47-U48</f>
        <v>0</v>
      </c>
      <c r="V49" s="19"/>
      <c r="W49" s="18">
        <f t="shared" ref="W49" si="50">W46+W47-W48</f>
        <v>0</v>
      </c>
      <c r="X49" s="19"/>
      <c r="Y49" s="18">
        <f t="shared" ref="Y49" si="51">Y46+Y47-Y48</f>
        <v>0</v>
      </c>
      <c r="Z49" s="19"/>
      <c r="AA49" s="18">
        <f t="shared" ref="AA49" si="52">AA46+AA47-AA48</f>
        <v>0</v>
      </c>
      <c r="AB49" s="19"/>
      <c r="AC49" s="18">
        <f t="shared" ref="AC49" si="53">AC46+AC47-AC48</f>
        <v>0</v>
      </c>
      <c r="AD49" s="19"/>
      <c r="AE49" s="1">
        <f>SUM(G49:AC49)</f>
        <v>0</v>
      </c>
    </row>
    <row r="50" spans="1:31">
      <c r="A50" s="1"/>
      <c r="B50" s="26" t="s">
        <v>43</v>
      </c>
      <c r="C50" s="27"/>
      <c r="D50" s="27"/>
      <c r="E50" s="27"/>
      <c r="F50" s="28"/>
      <c r="G50" s="9"/>
      <c r="H50" s="10"/>
      <c r="I50" s="9"/>
      <c r="J50" s="10"/>
      <c r="K50" s="9"/>
      <c r="L50" s="10"/>
      <c r="M50" s="9"/>
      <c r="N50" s="10"/>
      <c r="O50" s="9"/>
      <c r="P50" s="10"/>
      <c r="Q50" s="9"/>
      <c r="R50" s="10"/>
      <c r="S50" s="9"/>
      <c r="T50" s="10"/>
      <c r="U50" s="9"/>
      <c r="V50" s="10"/>
      <c r="W50" s="9"/>
      <c r="X50" s="10"/>
      <c r="Y50" s="9"/>
      <c r="Z50" s="10"/>
      <c r="AA50" s="9"/>
      <c r="AB50" s="10"/>
      <c r="AC50" s="9"/>
      <c r="AD50" s="10"/>
      <c r="AE50" s="1"/>
    </row>
    <row r="51" spans="1:31">
      <c r="A51" s="1"/>
      <c r="B51" s="23" t="s">
        <v>15</v>
      </c>
      <c r="C51" s="24"/>
      <c r="D51" s="24"/>
      <c r="E51" s="24"/>
      <c r="F51" s="25"/>
      <c r="G51" s="18">
        <v>0</v>
      </c>
      <c r="H51" s="19"/>
      <c r="I51" s="18">
        <f>G54</f>
        <v>0</v>
      </c>
      <c r="J51" s="19"/>
      <c r="K51" s="18">
        <f t="shared" ref="K51" si="54">I54</f>
        <v>0</v>
      </c>
      <c r="L51" s="19"/>
      <c r="M51" s="18">
        <f t="shared" ref="M51" si="55">K54</f>
        <v>0</v>
      </c>
      <c r="N51" s="19"/>
      <c r="O51" s="18">
        <f t="shared" ref="O51" si="56">M54</f>
        <v>0</v>
      </c>
      <c r="P51" s="19"/>
      <c r="Q51" s="18">
        <f t="shared" ref="Q51" si="57">O54</f>
        <v>0</v>
      </c>
      <c r="R51" s="19"/>
      <c r="S51" s="18">
        <f t="shared" ref="S51" si="58">Q54</f>
        <v>0</v>
      </c>
      <c r="T51" s="19"/>
      <c r="U51" s="18">
        <f t="shared" ref="U51" si="59">S54</f>
        <v>0</v>
      </c>
      <c r="V51" s="19"/>
      <c r="W51" s="18">
        <f t="shared" ref="W51" si="60">U54</f>
        <v>0</v>
      </c>
      <c r="X51" s="19"/>
      <c r="Y51" s="18">
        <f t="shared" ref="Y51" si="61">W54</f>
        <v>0</v>
      </c>
      <c r="Z51" s="19"/>
      <c r="AA51" s="18">
        <f t="shared" ref="AA51" si="62">Y54</f>
        <v>0</v>
      </c>
      <c r="AB51" s="19"/>
      <c r="AC51" s="18">
        <f t="shared" ref="AC51" si="63">AA54</f>
        <v>0</v>
      </c>
      <c r="AD51" s="19"/>
      <c r="AE51" s="1">
        <f>SUM(G51:AC51)</f>
        <v>0</v>
      </c>
    </row>
    <row r="52" spans="1:31">
      <c r="A52" s="1"/>
      <c r="B52" s="23" t="s">
        <v>16</v>
      </c>
      <c r="C52" s="24"/>
      <c r="D52" s="24"/>
      <c r="E52" s="24"/>
      <c r="F52" s="25"/>
      <c r="G52" s="18"/>
      <c r="H52" s="19"/>
      <c r="I52" s="18"/>
      <c r="J52" s="19"/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19"/>
      <c r="Y52" s="18"/>
      <c r="Z52" s="19"/>
      <c r="AA52" s="18"/>
      <c r="AB52" s="19"/>
      <c r="AC52" s="18"/>
      <c r="AD52" s="19"/>
      <c r="AE52" s="1">
        <f>SUM(G52:AC52)</f>
        <v>0</v>
      </c>
    </row>
    <row r="53" spans="1:31">
      <c r="A53" s="1"/>
      <c r="B53" s="23" t="s">
        <v>17</v>
      </c>
      <c r="C53" s="24"/>
      <c r="D53" s="24"/>
      <c r="E53" s="24"/>
      <c r="F53" s="25"/>
      <c r="G53" s="18"/>
      <c r="H53" s="19"/>
      <c r="I53" s="18"/>
      <c r="J53" s="19"/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19"/>
      <c r="Y53" s="18"/>
      <c r="Z53" s="19"/>
      <c r="AA53" s="18"/>
      <c r="AB53" s="19"/>
      <c r="AC53" s="18"/>
      <c r="AD53" s="19"/>
      <c r="AE53" s="1">
        <f>SUM(G53:AC53)</f>
        <v>0</v>
      </c>
    </row>
    <row r="54" spans="1:31">
      <c r="A54" s="1"/>
      <c r="B54" s="23" t="s">
        <v>18</v>
      </c>
      <c r="C54" s="24"/>
      <c r="D54" s="24"/>
      <c r="E54" s="24"/>
      <c r="F54" s="25"/>
      <c r="G54" s="18">
        <f>G51+G52-G53</f>
        <v>0</v>
      </c>
      <c r="H54" s="19"/>
      <c r="I54" s="18">
        <f t="shared" ref="I54" si="64">I51+I52-I53</f>
        <v>0</v>
      </c>
      <c r="J54" s="19"/>
      <c r="K54" s="18">
        <f t="shared" ref="K54" si="65">K51+K52-K53</f>
        <v>0</v>
      </c>
      <c r="L54" s="19"/>
      <c r="M54" s="18">
        <f t="shared" ref="M54" si="66">M51+M52-M53</f>
        <v>0</v>
      </c>
      <c r="N54" s="19"/>
      <c r="O54" s="18">
        <f t="shared" ref="O54" si="67">O51+O52-O53</f>
        <v>0</v>
      </c>
      <c r="P54" s="19"/>
      <c r="Q54" s="18">
        <f t="shared" ref="Q54" si="68">Q51+Q52-Q53</f>
        <v>0</v>
      </c>
      <c r="R54" s="19"/>
      <c r="S54" s="18">
        <f t="shared" ref="S54" si="69">S51+S52-S53</f>
        <v>0</v>
      </c>
      <c r="T54" s="19"/>
      <c r="U54" s="18">
        <f t="shared" ref="U54" si="70">U51+U52-U53</f>
        <v>0</v>
      </c>
      <c r="V54" s="19"/>
      <c r="W54" s="18">
        <f t="shared" ref="W54" si="71">W51+W52-W53</f>
        <v>0</v>
      </c>
      <c r="X54" s="19"/>
      <c r="Y54" s="18">
        <f t="shared" ref="Y54" si="72">Y51+Y52-Y53</f>
        <v>0</v>
      </c>
      <c r="Z54" s="19"/>
      <c r="AA54" s="18">
        <f t="shared" ref="AA54" si="73">AA51+AA52-AA53</f>
        <v>0</v>
      </c>
      <c r="AB54" s="19"/>
      <c r="AC54" s="18">
        <f t="shared" ref="AC54" si="74">AC51+AC52-AC53</f>
        <v>0</v>
      </c>
      <c r="AD54" s="19"/>
      <c r="AE54" s="1">
        <f>SUM(G54:AC54)</f>
        <v>0</v>
      </c>
    </row>
    <row r="55" spans="1:31">
      <c r="A55" s="1"/>
      <c r="B55" s="26" t="s">
        <v>44</v>
      </c>
      <c r="C55" s="27"/>
      <c r="D55" s="27"/>
      <c r="E55" s="27"/>
      <c r="F55" s="28"/>
      <c r="G55" s="9"/>
      <c r="H55" s="10"/>
      <c r="I55" s="9"/>
      <c r="J55" s="10"/>
      <c r="K55" s="9"/>
      <c r="L55" s="10"/>
      <c r="M55" s="9"/>
      <c r="N55" s="10"/>
      <c r="O55" s="9"/>
      <c r="P55" s="10"/>
      <c r="Q55" s="9"/>
      <c r="R55" s="10"/>
      <c r="S55" s="9"/>
      <c r="T55" s="10"/>
      <c r="U55" s="9"/>
      <c r="V55" s="10"/>
      <c r="W55" s="9"/>
      <c r="X55" s="10"/>
      <c r="Y55" s="9"/>
      <c r="Z55" s="10"/>
      <c r="AA55" s="9"/>
      <c r="AB55" s="10"/>
      <c r="AC55" s="9"/>
      <c r="AD55" s="10"/>
      <c r="AE55" s="1"/>
    </row>
    <row r="56" spans="1:31">
      <c r="A56" s="1"/>
      <c r="B56" s="23" t="s">
        <v>15</v>
      </c>
      <c r="C56" s="24"/>
      <c r="D56" s="24"/>
      <c r="E56" s="24"/>
      <c r="F56" s="25"/>
      <c r="G56" s="18">
        <v>0</v>
      </c>
      <c r="H56" s="19"/>
      <c r="I56" s="18">
        <f>G59</f>
        <v>0</v>
      </c>
      <c r="J56" s="19"/>
      <c r="K56" s="18">
        <f t="shared" ref="K56" si="75">I59</f>
        <v>0</v>
      </c>
      <c r="L56" s="19"/>
      <c r="M56" s="18">
        <f t="shared" ref="M56" si="76">K59</f>
        <v>0</v>
      </c>
      <c r="N56" s="19"/>
      <c r="O56" s="18">
        <f t="shared" ref="O56" si="77">M59</f>
        <v>0</v>
      </c>
      <c r="P56" s="19"/>
      <c r="Q56" s="18">
        <f t="shared" ref="Q56" si="78">O59</f>
        <v>0</v>
      </c>
      <c r="R56" s="19"/>
      <c r="S56" s="18">
        <f t="shared" ref="S56" si="79">Q59</f>
        <v>0</v>
      </c>
      <c r="T56" s="19"/>
      <c r="U56" s="18">
        <f t="shared" ref="U56" si="80">S59</f>
        <v>0</v>
      </c>
      <c r="V56" s="19"/>
      <c r="W56" s="18">
        <f t="shared" ref="W56" si="81">U59</f>
        <v>0</v>
      </c>
      <c r="X56" s="19"/>
      <c r="Y56" s="18">
        <f t="shared" ref="Y56" si="82">W59</f>
        <v>0</v>
      </c>
      <c r="Z56" s="19"/>
      <c r="AA56" s="18">
        <f t="shared" ref="AA56" si="83">Y59</f>
        <v>0</v>
      </c>
      <c r="AB56" s="19"/>
      <c r="AC56" s="18">
        <f t="shared" ref="AC56" si="84">AA59</f>
        <v>0</v>
      </c>
      <c r="AD56" s="19"/>
      <c r="AE56" s="1">
        <f>SUM(G56:AC56)</f>
        <v>0</v>
      </c>
    </row>
    <row r="57" spans="1:31">
      <c r="A57" s="1"/>
      <c r="B57" s="23" t="s">
        <v>16</v>
      </c>
      <c r="C57" s="24"/>
      <c r="D57" s="24"/>
      <c r="E57" s="24"/>
      <c r="F57" s="25"/>
      <c r="G57" s="18"/>
      <c r="H57" s="19"/>
      <c r="I57" s="18"/>
      <c r="J57" s="19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19"/>
      <c r="Y57" s="18"/>
      <c r="Z57" s="19"/>
      <c r="AA57" s="18"/>
      <c r="AB57" s="19"/>
      <c r="AC57" s="18"/>
      <c r="AD57" s="19"/>
      <c r="AE57" s="1">
        <f>SUM(G57:AC57)</f>
        <v>0</v>
      </c>
    </row>
    <row r="58" spans="1:31">
      <c r="A58" s="1"/>
      <c r="B58" s="23" t="s">
        <v>17</v>
      </c>
      <c r="C58" s="24"/>
      <c r="D58" s="24"/>
      <c r="E58" s="24"/>
      <c r="F58" s="25"/>
      <c r="G58" s="18"/>
      <c r="H58" s="19"/>
      <c r="I58" s="18"/>
      <c r="J58" s="19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19"/>
      <c r="Y58" s="18"/>
      <c r="Z58" s="19"/>
      <c r="AA58" s="18"/>
      <c r="AB58" s="19"/>
      <c r="AC58" s="18"/>
      <c r="AD58" s="19"/>
      <c r="AE58" s="1">
        <f>SUM(G58:AC58)</f>
        <v>0</v>
      </c>
    </row>
    <row r="59" spans="1:31">
      <c r="A59" s="1"/>
      <c r="B59" s="23" t="s">
        <v>18</v>
      </c>
      <c r="C59" s="24"/>
      <c r="D59" s="24"/>
      <c r="E59" s="24"/>
      <c r="F59" s="25"/>
      <c r="G59" s="18">
        <f>G56+G57-G58</f>
        <v>0</v>
      </c>
      <c r="H59" s="19"/>
      <c r="I59" s="18">
        <f t="shared" ref="I59" si="85">I56+I57-I58</f>
        <v>0</v>
      </c>
      <c r="J59" s="19"/>
      <c r="K59" s="18">
        <f t="shared" ref="K59" si="86">K56+K57-K58</f>
        <v>0</v>
      </c>
      <c r="L59" s="19"/>
      <c r="M59" s="18">
        <f t="shared" ref="M59" si="87">M56+M57-M58</f>
        <v>0</v>
      </c>
      <c r="N59" s="19"/>
      <c r="O59" s="18">
        <f t="shared" ref="O59" si="88">O56+O57-O58</f>
        <v>0</v>
      </c>
      <c r="P59" s="19"/>
      <c r="Q59" s="18">
        <f>Q56+Q57-Q58</f>
        <v>0</v>
      </c>
      <c r="R59" s="19"/>
      <c r="S59" s="18">
        <f>S56+S57-S58</f>
        <v>0</v>
      </c>
      <c r="T59" s="19"/>
      <c r="U59" s="18">
        <f>U56+U57-U58</f>
        <v>0</v>
      </c>
      <c r="V59" s="19"/>
      <c r="W59" s="18">
        <f t="shared" ref="W59" si="89">W56+W57-W58</f>
        <v>0</v>
      </c>
      <c r="X59" s="19"/>
      <c r="Y59" s="18">
        <f t="shared" ref="Y59" si="90">Y56+Y57-Y58</f>
        <v>0</v>
      </c>
      <c r="Z59" s="19"/>
      <c r="AA59" s="18">
        <f t="shared" ref="AA59" si="91">AA56+AA57-AA58</f>
        <v>0</v>
      </c>
      <c r="AB59" s="19"/>
      <c r="AC59" s="18">
        <f t="shared" ref="AC59" si="92">AC56+AC57-AC58</f>
        <v>0</v>
      </c>
      <c r="AD59" s="19"/>
      <c r="AE59" s="1">
        <f>SUM(G59:AC59)</f>
        <v>0</v>
      </c>
    </row>
    <row r="60" spans="1:31">
      <c r="A60" s="1"/>
      <c r="B60" s="11"/>
      <c r="C60" s="12"/>
      <c r="D60" s="12"/>
      <c r="E60" s="12"/>
      <c r="F60" s="13"/>
      <c r="G60" s="9"/>
      <c r="H60" s="10"/>
      <c r="I60" s="9"/>
      <c r="J60" s="10"/>
      <c r="K60" s="9"/>
      <c r="L60" s="10"/>
      <c r="M60" s="9"/>
      <c r="N60" s="10"/>
      <c r="O60" s="9"/>
      <c r="P60" s="10"/>
      <c r="Q60" s="9"/>
      <c r="R60" s="10"/>
      <c r="S60" s="9"/>
      <c r="T60" s="10"/>
      <c r="U60" s="9"/>
      <c r="V60" s="10"/>
      <c r="W60" s="9"/>
      <c r="X60" s="10"/>
      <c r="Y60" s="9"/>
      <c r="Z60" s="10"/>
      <c r="AA60" s="9"/>
      <c r="AB60" s="10"/>
      <c r="AC60" s="9"/>
      <c r="AD60" s="10"/>
      <c r="AE60" s="1"/>
    </row>
    <row r="61" spans="1:31">
      <c r="A61" s="1">
        <v>5</v>
      </c>
      <c r="B61" s="29" t="s">
        <v>29</v>
      </c>
      <c r="C61" s="30"/>
      <c r="D61" s="30"/>
      <c r="E61" s="30"/>
      <c r="F61" s="31"/>
      <c r="G61" s="18">
        <f>-25412.63+G10+H10+G43+G48+G53+G58-G38</f>
        <v>-30221.397999999997</v>
      </c>
      <c r="H61" s="19"/>
      <c r="I61" s="18">
        <f>G61+I10+J10+I43+I48+I53+I58-I38</f>
        <v>-30858.455999999998</v>
      </c>
      <c r="J61" s="19"/>
      <c r="K61" s="18">
        <f>I61+K10+L10+K43+K48+K53+K58-K38</f>
        <v>-51729.743999999992</v>
      </c>
      <c r="L61" s="19"/>
      <c r="M61" s="18">
        <f>K61+M10+N10+M43+M48+M53+M58-M38</f>
        <v>-45340.301999999989</v>
      </c>
      <c r="N61" s="19"/>
      <c r="O61" s="18">
        <f>M61+O10+P10+O43+O48+O53+O58-O38</f>
        <v>-40319.918999999987</v>
      </c>
      <c r="P61" s="19"/>
      <c r="Q61" s="18">
        <f>O61+Q10+R10+Q43+Q48+Q53+Q58-Q38</f>
        <v>-39754.516999999985</v>
      </c>
      <c r="R61" s="19"/>
      <c r="S61" s="18">
        <f>Q61+S10+T10+S43+S48+S53+S58-S38</f>
        <v>-36021.144999999982</v>
      </c>
      <c r="T61" s="19"/>
      <c r="U61" s="18">
        <f>S61+U10+V10+U43+U48+U53+U58-U38</f>
        <v>-36408.722999999984</v>
      </c>
      <c r="V61" s="19"/>
      <c r="W61" s="18">
        <f>U61+W10+X10+W43+W48+W53+W58-W38</f>
        <v>-29792.860999999983</v>
      </c>
      <c r="X61" s="19"/>
      <c r="Y61" s="18">
        <f>W61+Y10+Z10+Y43+Y48+Y53+Y58-Y38</f>
        <v>-27453.585999999981</v>
      </c>
      <c r="Z61" s="19"/>
      <c r="AA61" s="18">
        <f>Y61+AA10+AB10+AA43+AA48+AA53+AA58-AA38</f>
        <v>-25881.020999999979</v>
      </c>
      <c r="AB61" s="19"/>
      <c r="AC61" s="18">
        <f>AA61+AC10+AD10+AC43+AC48+AC53+AC58-AC38</f>
        <v>-37343.125999999975</v>
      </c>
      <c r="AD61" s="19"/>
      <c r="AE61" s="1">
        <f>SUM(G61:AC61)</f>
        <v>-431124.79799999978</v>
      </c>
    </row>
    <row r="62" spans="1:31">
      <c r="A62" s="1">
        <v>6</v>
      </c>
      <c r="B62" s="29" t="s">
        <v>32</v>
      </c>
      <c r="C62" s="30"/>
      <c r="D62" s="30"/>
      <c r="E62" s="30"/>
      <c r="F62" s="31"/>
      <c r="G62" s="1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19"/>
      <c r="AE62" s="15">
        <f>AC61</f>
        <v>-37343.125999999975</v>
      </c>
    </row>
  </sheetData>
  <mergeCells count="569">
    <mergeCell ref="AA22:AB22"/>
    <mergeCell ref="AC22:AD22"/>
    <mergeCell ref="W20:X20"/>
    <mergeCell ref="Y20:Z20"/>
    <mergeCell ref="AA20:AB20"/>
    <mergeCell ref="AC20:AD20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S58:T58"/>
    <mergeCell ref="U58:V58"/>
    <mergeCell ref="W58:X58"/>
    <mergeCell ref="Y58:Z58"/>
    <mergeCell ref="AA58:AB58"/>
    <mergeCell ref="AC58:AD58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G54:H54"/>
    <mergeCell ref="Q54:R54"/>
    <mergeCell ref="G58:H58"/>
    <mergeCell ref="G59:H59"/>
    <mergeCell ref="I56:J56"/>
    <mergeCell ref="K56:L56"/>
    <mergeCell ref="M56:N56"/>
    <mergeCell ref="O56:P56"/>
    <mergeCell ref="Q56:R56"/>
    <mergeCell ref="I58:J58"/>
    <mergeCell ref="K58:L58"/>
    <mergeCell ref="M58:N58"/>
    <mergeCell ref="O58:P58"/>
    <mergeCell ref="Q58:R58"/>
    <mergeCell ref="I57:J57"/>
    <mergeCell ref="K57:L57"/>
    <mergeCell ref="M57:N57"/>
    <mergeCell ref="O57:P57"/>
    <mergeCell ref="Q57:R57"/>
    <mergeCell ref="G56:H56"/>
    <mergeCell ref="G57:H57"/>
    <mergeCell ref="S56:T56"/>
    <mergeCell ref="U56:V56"/>
    <mergeCell ref="W56:X56"/>
    <mergeCell ref="Y56:Z56"/>
    <mergeCell ref="AA56:AB56"/>
    <mergeCell ref="AC56:AD56"/>
    <mergeCell ref="S57:T57"/>
    <mergeCell ref="U57:V57"/>
    <mergeCell ref="W57:X57"/>
    <mergeCell ref="Y57:Z57"/>
    <mergeCell ref="AA57:AB57"/>
    <mergeCell ref="AC57:AD57"/>
    <mergeCell ref="AA52:AB52"/>
    <mergeCell ref="AC52:AD52"/>
    <mergeCell ref="S53:T53"/>
    <mergeCell ref="U53:V53"/>
    <mergeCell ref="W53:X53"/>
    <mergeCell ref="Y53:Z53"/>
    <mergeCell ref="AA53:AB53"/>
    <mergeCell ref="AC53:AD53"/>
    <mergeCell ref="S54:T54"/>
    <mergeCell ref="U54:V54"/>
    <mergeCell ref="W54:X54"/>
    <mergeCell ref="Y54:Z54"/>
    <mergeCell ref="AA54:AB54"/>
    <mergeCell ref="AC54:AD54"/>
    <mergeCell ref="I53:J53"/>
    <mergeCell ref="K53:L53"/>
    <mergeCell ref="M53:N53"/>
    <mergeCell ref="O53:P53"/>
    <mergeCell ref="Q53:R53"/>
    <mergeCell ref="S52:T52"/>
    <mergeCell ref="U52:V52"/>
    <mergeCell ref="W52:X52"/>
    <mergeCell ref="Y52:Z52"/>
    <mergeCell ref="W49:X49"/>
    <mergeCell ref="Y49:Z49"/>
    <mergeCell ref="AA49:AB49"/>
    <mergeCell ref="AC49:AD49"/>
    <mergeCell ref="G51:H51"/>
    <mergeCell ref="S51:T51"/>
    <mergeCell ref="U51:V51"/>
    <mergeCell ref="W51:X51"/>
    <mergeCell ref="Y51:Z51"/>
    <mergeCell ref="AA51:AB51"/>
    <mergeCell ref="AC51:AD51"/>
    <mergeCell ref="G49:H49"/>
    <mergeCell ref="I51:J51"/>
    <mergeCell ref="K51:L51"/>
    <mergeCell ref="M51:N51"/>
    <mergeCell ref="O51:P51"/>
    <mergeCell ref="Q51:R51"/>
    <mergeCell ref="AC48:AD48"/>
    <mergeCell ref="AC42:AD42"/>
    <mergeCell ref="U43:V43"/>
    <mergeCell ref="W43:X43"/>
    <mergeCell ref="Y43:Z43"/>
    <mergeCell ref="AA43:AB43"/>
    <mergeCell ref="AC43:AD43"/>
    <mergeCell ref="AC45:AD45"/>
    <mergeCell ref="U46:V46"/>
    <mergeCell ref="W46:X46"/>
    <mergeCell ref="Y46:Z46"/>
    <mergeCell ref="AA46:AB46"/>
    <mergeCell ref="AC46:AD46"/>
    <mergeCell ref="U44:V44"/>
    <mergeCell ref="W44:X44"/>
    <mergeCell ref="Y44:Z44"/>
    <mergeCell ref="AA44:AB44"/>
    <mergeCell ref="AC44:AD44"/>
    <mergeCell ref="U47:V47"/>
    <mergeCell ref="W47:X47"/>
    <mergeCell ref="Y47:Z47"/>
    <mergeCell ref="AA47:AB47"/>
    <mergeCell ref="AC47:AD47"/>
    <mergeCell ref="U48:V48"/>
    <mergeCell ref="W48:X48"/>
    <mergeCell ref="O46:P46"/>
    <mergeCell ref="Q46:R46"/>
    <mergeCell ref="I48:J48"/>
    <mergeCell ref="K48:L48"/>
    <mergeCell ref="M48:N48"/>
    <mergeCell ref="O48:P48"/>
    <mergeCell ref="Q48:R48"/>
    <mergeCell ref="I47:J47"/>
    <mergeCell ref="K47:L47"/>
    <mergeCell ref="M47:N47"/>
    <mergeCell ref="O47:P47"/>
    <mergeCell ref="Q47:R47"/>
    <mergeCell ref="S47:T47"/>
    <mergeCell ref="I46:J46"/>
    <mergeCell ref="K46:L46"/>
    <mergeCell ref="AC19:AD19"/>
    <mergeCell ref="G41:H41"/>
    <mergeCell ref="AC41:AD41"/>
    <mergeCell ref="AA28:AB28"/>
    <mergeCell ref="AA29:AB29"/>
    <mergeCell ref="AA30:AB30"/>
    <mergeCell ref="AA31:AB31"/>
    <mergeCell ref="AA38:AB38"/>
    <mergeCell ref="U30:V30"/>
    <mergeCell ref="U31:V31"/>
    <mergeCell ref="U38:V38"/>
    <mergeCell ref="Q30:R30"/>
    <mergeCell ref="Q31:R31"/>
    <mergeCell ref="Q38:R38"/>
    <mergeCell ref="M38:N38"/>
    <mergeCell ref="G32:H32"/>
    <mergeCell ref="G33:H33"/>
    <mergeCell ref="Q41:R41"/>
    <mergeCell ref="G21:H21"/>
    <mergeCell ref="G22:H22"/>
    <mergeCell ref="I20:J20"/>
    <mergeCell ref="K20:L20"/>
    <mergeCell ref="M20:N20"/>
    <mergeCell ref="O20:P20"/>
    <mergeCell ref="AA17:AB17"/>
    <mergeCell ref="AC17:AD17"/>
    <mergeCell ref="G18:H18"/>
    <mergeCell ref="G19:H19"/>
    <mergeCell ref="I18:J18"/>
    <mergeCell ref="K18:L18"/>
    <mergeCell ref="M18:N18"/>
    <mergeCell ref="O18:P18"/>
    <mergeCell ref="Q18:R18"/>
    <mergeCell ref="U18:V18"/>
    <mergeCell ref="W18:X18"/>
    <mergeCell ref="Y18:Z18"/>
    <mergeCell ref="AA18:AB18"/>
    <mergeCell ref="AC18:AD18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B19:F19"/>
    <mergeCell ref="B18:F18"/>
    <mergeCell ref="S18:T18"/>
    <mergeCell ref="B20:F20"/>
    <mergeCell ref="B21:F21"/>
    <mergeCell ref="B22:F22"/>
    <mergeCell ref="G20:H20"/>
    <mergeCell ref="W17:X17"/>
    <mergeCell ref="Y17:Z17"/>
    <mergeCell ref="Q20:R20"/>
    <mergeCell ref="S20:T20"/>
    <mergeCell ref="U20:V20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U17:V17"/>
    <mergeCell ref="B17:F17"/>
    <mergeCell ref="G17:H17"/>
    <mergeCell ref="I17:J17"/>
    <mergeCell ref="K17:L17"/>
    <mergeCell ref="M17:N17"/>
    <mergeCell ref="O17:P17"/>
    <mergeCell ref="Q17:R17"/>
    <mergeCell ref="S17:T17"/>
    <mergeCell ref="G62:AD62"/>
    <mergeCell ref="A4:O4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G61:H61"/>
    <mergeCell ref="G12:AD12"/>
    <mergeCell ref="G13:AD13"/>
    <mergeCell ref="G24:AD24"/>
    <mergeCell ref="W15:X15"/>
    <mergeCell ref="W16:X16"/>
    <mergeCell ref="Y15:Z15"/>
    <mergeCell ref="Y16:Z16"/>
    <mergeCell ref="AA15:AB15"/>
    <mergeCell ref="AA16:AB16"/>
    <mergeCell ref="Q15:R15"/>
    <mergeCell ref="Q16:R16"/>
    <mergeCell ref="S15:T15"/>
    <mergeCell ref="S16:T16"/>
    <mergeCell ref="U15:V15"/>
    <mergeCell ref="U16:V16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K15:L15"/>
    <mergeCell ref="K16:L16"/>
    <mergeCell ref="M15:N15"/>
    <mergeCell ref="M16:N16"/>
    <mergeCell ref="O15:P15"/>
    <mergeCell ref="O16:P16"/>
    <mergeCell ref="AA14:AB14"/>
    <mergeCell ref="Y14:Z14"/>
    <mergeCell ref="W14:X14"/>
    <mergeCell ref="U14:V14"/>
    <mergeCell ref="S14:T14"/>
    <mergeCell ref="AC30:AD30"/>
    <mergeCell ref="AC31:AD31"/>
    <mergeCell ref="AC38:AD38"/>
    <mergeCell ref="AC61:AD61"/>
    <mergeCell ref="AC14:AD14"/>
    <mergeCell ref="AC15:AD15"/>
    <mergeCell ref="AC16:AD16"/>
    <mergeCell ref="AC25:AD25"/>
    <mergeCell ref="AC26:AD26"/>
    <mergeCell ref="AC27:AD27"/>
    <mergeCell ref="AC28:AD28"/>
    <mergeCell ref="AC29:AD29"/>
    <mergeCell ref="Y30:Z30"/>
    <mergeCell ref="Y31:Z31"/>
    <mergeCell ref="Y38:Z38"/>
    <mergeCell ref="Y61:Z61"/>
    <mergeCell ref="AA25:AB25"/>
    <mergeCell ref="AA26:AB26"/>
    <mergeCell ref="AA27:AB27"/>
    <mergeCell ref="AA61:AB61"/>
    <mergeCell ref="Y25:Z25"/>
    <mergeCell ref="Y26:Z26"/>
    <mergeCell ref="Y27:Z27"/>
    <mergeCell ref="Y28:Z28"/>
    <mergeCell ref="Y29:Z29"/>
    <mergeCell ref="AA45:AB45"/>
    <mergeCell ref="Y45:Z45"/>
    <mergeCell ref="Y32:Z32"/>
    <mergeCell ref="AA32:AB32"/>
    <mergeCell ref="Y34:Z34"/>
    <mergeCell ref="AA34:AB34"/>
    <mergeCell ref="Y41:Z41"/>
    <mergeCell ref="AA41:AB41"/>
    <mergeCell ref="Y42:Z42"/>
    <mergeCell ref="AA42:AB42"/>
    <mergeCell ref="Y48:Z48"/>
    <mergeCell ref="AA48:AB48"/>
    <mergeCell ref="AA35:AB35"/>
    <mergeCell ref="G37:AD37"/>
    <mergeCell ref="G39:AD39"/>
    <mergeCell ref="AC32:AD32"/>
    <mergeCell ref="I33:J33"/>
    <mergeCell ref="K33:L33"/>
    <mergeCell ref="U61:V61"/>
    <mergeCell ref="W25:X25"/>
    <mergeCell ref="W26:X26"/>
    <mergeCell ref="W27:X27"/>
    <mergeCell ref="W28:X28"/>
    <mergeCell ref="W29:X29"/>
    <mergeCell ref="W30:X30"/>
    <mergeCell ref="W31:X31"/>
    <mergeCell ref="W38:X38"/>
    <mergeCell ref="W61:X61"/>
    <mergeCell ref="U25:V25"/>
    <mergeCell ref="U26:V26"/>
    <mergeCell ref="U27:V27"/>
    <mergeCell ref="U28:V28"/>
    <mergeCell ref="U29:V29"/>
    <mergeCell ref="U32:V32"/>
    <mergeCell ref="W32:X32"/>
    <mergeCell ref="U34:V34"/>
    <mergeCell ref="W34:X34"/>
    <mergeCell ref="U41:V41"/>
    <mergeCell ref="W41:X41"/>
    <mergeCell ref="U42:V42"/>
    <mergeCell ref="W42:X42"/>
    <mergeCell ref="U49:V49"/>
    <mergeCell ref="Q61:R61"/>
    <mergeCell ref="S25:T25"/>
    <mergeCell ref="S26:T26"/>
    <mergeCell ref="S27:T27"/>
    <mergeCell ref="S28:T28"/>
    <mergeCell ref="S29:T29"/>
    <mergeCell ref="S30:T30"/>
    <mergeCell ref="S31:T31"/>
    <mergeCell ref="S38:T38"/>
    <mergeCell ref="S61:T61"/>
    <mergeCell ref="Q25:R25"/>
    <mergeCell ref="Q26:R26"/>
    <mergeCell ref="Q27:R27"/>
    <mergeCell ref="Q28:R28"/>
    <mergeCell ref="Q29:R29"/>
    <mergeCell ref="S32:T32"/>
    <mergeCell ref="S34:T34"/>
    <mergeCell ref="S41:T41"/>
    <mergeCell ref="S43:T43"/>
    <mergeCell ref="S46:T46"/>
    <mergeCell ref="S48:T48"/>
    <mergeCell ref="S42:T42"/>
    <mergeCell ref="S49:T49"/>
    <mergeCell ref="Q52:R52"/>
    <mergeCell ref="M61:N61"/>
    <mergeCell ref="O25:P25"/>
    <mergeCell ref="O26:P26"/>
    <mergeCell ref="O27:P27"/>
    <mergeCell ref="O28:P28"/>
    <mergeCell ref="O29:P29"/>
    <mergeCell ref="O30:P30"/>
    <mergeCell ref="O31:P31"/>
    <mergeCell ref="O38:P38"/>
    <mergeCell ref="O61:P61"/>
    <mergeCell ref="M25:N25"/>
    <mergeCell ref="M26:N26"/>
    <mergeCell ref="M27:N27"/>
    <mergeCell ref="M28:N28"/>
    <mergeCell ref="M29:N29"/>
    <mergeCell ref="M52:N52"/>
    <mergeCell ref="O52:P52"/>
    <mergeCell ref="M54:N54"/>
    <mergeCell ref="O54:P54"/>
    <mergeCell ref="M41:N41"/>
    <mergeCell ref="O41:P41"/>
    <mergeCell ref="M49:N49"/>
    <mergeCell ref="O49:P49"/>
    <mergeCell ref="M46:N46"/>
    <mergeCell ref="I41:J41"/>
    <mergeCell ref="K41:L41"/>
    <mergeCell ref="I49:J49"/>
    <mergeCell ref="K49:L49"/>
    <mergeCell ref="I43:J43"/>
    <mergeCell ref="K43:L43"/>
    <mergeCell ref="I45:J45"/>
    <mergeCell ref="K45:L45"/>
    <mergeCell ref="I42:J42"/>
    <mergeCell ref="K42:L42"/>
    <mergeCell ref="AA6:AB6"/>
    <mergeCell ref="Y6:Z6"/>
    <mergeCell ref="W6:X6"/>
    <mergeCell ref="U6:V6"/>
    <mergeCell ref="S6:T6"/>
    <mergeCell ref="Q6:R6"/>
    <mergeCell ref="G30:H30"/>
    <mergeCell ref="G31:H31"/>
    <mergeCell ref="G38:H38"/>
    <mergeCell ref="I25:J25"/>
    <mergeCell ref="I26:J26"/>
    <mergeCell ref="I27:J27"/>
    <mergeCell ref="I28:J28"/>
    <mergeCell ref="I29:J29"/>
    <mergeCell ref="I30:J30"/>
    <mergeCell ref="I31:J31"/>
    <mergeCell ref="I38:J38"/>
    <mergeCell ref="G25:H25"/>
    <mergeCell ref="G26:H26"/>
    <mergeCell ref="G27:H27"/>
    <mergeCell ref="G28:H28"/>
    <mergeCell ref="G29:H29"/>
    <mergeCell ref="M30:N30"/>
    <mergeCell ref="M31:N31"/>
    <mergeCell ref="A2:AC2"/>
    <mergeCell ref="A3:AC3"/>
    <mergeCell ref="B29:E29"/>
    <mergeCell ref="B30:E30"/>
    <mergeCell ref="B26:E26"/>
    <mergeCell ref="B27:E27"/>
    <mergeCell ref="B28:E28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24:F24"/>
    <mergeCell ref="B38:F38"/>
    <mergeCell ref="B39:F39"/>
    <mergeCell ref="B61:F61"/>
    <mergeCell ref="B31:E31"/>
    <mergeCell ref="B37:F37"/>
    <mergeCell ref="B40:F40"/>
    <mergeCell ref="B32:F32"/>
    <mergeCell ref="B33:F33"/>
    <mergeCell ref="B34:F34"/>
    <mergeCell ref="B35:F35"/>
    <mergeCell ref="B45:F45"/>
    <mergeCell ref="B41:F41"/>
    <mergeCell ref="B42:F42"/>
    <mergeCell ref="B43:F43"/>
    <mergeCell ref="B44:F44"/>
    <mergeCell ref="B52:F52"/>
    <mergeCell ref="B53:F53"/>
    <mergeCell ref="B54:F54"/>
    <mergeCell ref="B56:F56"/>
    <mergeCell ref="B57:F57"/>
    <mergeCell ref="B59:F59"/>
    <mergeCell ref="B55:F55"/>
    <mergeCell ref="B46:F46"/>
    <mergeCell ref="B47:F47"/>
    <mergeCell ref="B48:F48"/>
    <mergeCell ref="B49:F49"/>
    <mergeCell ref="B51:F51"/>
    <mergeCell ref="B62:F62"/>
    <mergeCell ref="M43:N43"/>
    <mergeCell ref="B25:F25"/>
    <mergeCell ref="B36:F36"/>
    <mergeCell ref="I61:J61"/>
    <mergeCell ref="K25:L25"/>
    <mergeCell ref="K26:L26"/>
    <mergeCell ref="K27:L27"/>
    <mergeCell ref="K28:L28"/>
    <mergeCell ref="K29:L29"/>
    <mergeCell ref="K30:L30"/>
    <mergeCell ref="K31:L31"/>
    <mergeCell ref="K38:L38"/>
    <mergeCell ref="K61:L61"/>
    <mergeCell ref="I52:J52"/>
    <mergeCell ref="K52:L52"/>
    <mergeCell ref="I54:J54"/>
    <mergeCell ref="K54:L54"/>
    <mergeCell ref="G34:H34"/>
    <mergeCell ref="G35:H35"/>
    <mergeCell ref="O43:P43"/>
    <mergeCell ref="Q43:R43"/>
    <mergeCell ref="M42:N42"/>
    <mergeCell ref="O42:P42"/>
    <mergeCell ref="Q42:R42"/>
    <mergeCell ref="G42:H42"/>
    <mergeCell ref="G43:H43"/>
    <mergeCell ref="B58:F58"/>
    <mergeCell ref="G44:H44"/>
    <mergeCell ref="I44:J44"/>
    <mergeCell ref="K44:L44"/>
    <mergeCell ref="M44:N44"/>
    <mergeCell ref="O44:P44"/>
    <mergeCell ref="Q44:R44"/>
    <mergeCell ref="G45:H45"/>
    <mergeCell ref="M45:N45"/>
    <mergeCell ref="O45:P45"/>
    <mergeCell ref="Q49:R49"/>
    <mergeCell ref="G46:H46"/>
    <mergeCell ref="G47:H47"/>
    <mergeCell ref="G48:H48"/>
    <mergeCell ref="G52:H52"/>
    <mergeCell ref="G53:H53"/>
    <mergeCell ref="B50:F50"/>
    <mergeCell ref="I32:J32"/>
    <mergeCell ref="K32:L32"/>
    <mergeCell ref="M32:N32"/>
    <mergeCell ref="O32:P32"/>
    <mergeCell ref="Q32:R32"/>
    <mergeCell ref="I34:J34"/>
    <mergeCell ref="K34:L34"/>
    <mergeCell ref="M34:N34"/>
    <mergeCell ref="O34:P34"/>
    <mergeCell ref="Q34:R34"/>
    <mergeCell ref="M33:N33"/>
    <mergeCell ref="Q33:R33"/>
    <mergeCell ref="I35:J35"/>
    <mergeCell ref="K35:L35"/>
    <mergeCell ref="M35:N35"/>
    <mergeCell ref="O35:P35"/>
    <mergeCell ref="O33:P33"/>
    <mergeCell ref="S33:T33"/>
    <mergeCell ref="U33:V33"/>
    <mergeCell ref="W33:X33"/>
    <mergeCell ref="Y33:Z33"/>
    <mergeCell ref="AA33:AB33"/>
    <mergeCell ref="AC33:AD33"/>
    <mergeCell ref="AC34:AD34"/>
    <mergeCell ref="Q45:R45"/>
    <mergeCell ref="S45:T45"/>
    <mergeCell ref="U45:V45"/>
    <mergeCell ref="W45:X45"/>
    <mergeCell ref="S44:T44"/>
    <mergeCell ref="AC35:AD35"/>
    <mergeCell ref="Q35:R35"/>
    <mergeCell ref="S35:T35"/>
    <mergeCell ref="U35:V35"/>
    <mergeCell ref="W35:X35"/>
    <mergeCell ref="Y35:Z35"/>
    <mergeCell ref="S23:T23"/>
    <mergeCell ref="U23:V23"/>
    <mergeCell ref="W23:X23"/>
    <mergeCell ref="Y23:Z23"/>
    <mergeCell ref="AA23:AB23"/>
    <mergeCell ref="AC23:AD23"/>
    <mergeCell ref="B23:F23"/>
    <mergeCell ref="G23:H23"/>
    <mergeCell ref="I23:J23"/>
    <mergeCell ref="K23:L23"/>
    <mergeCell ref="M23:N23"/>
    <mergeCell ref="O23:P23"/>
    <mergeCell ref="Q23:R23"/>
  </mergeCells>
  <pageMargins left="0.19685039370078741" right="0.19685039370078741" top="0.35433070866141736" bottom="0.35433070866141736" header="0" footer="0"/>
  <pageSetup paperSize="9" scale="52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2019-12-02T05:41:34Z</dcterms:modified>
</cp:coreProperties>
</file>