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U14" i="1"/>
  <c r="M14"/>
  <c r="G53"/>
  <c r="G52"/>
  <c r="G51"/>
  <c r="G50"/>
  <c r="G49"/>
  <c r="G48"/>
  <c r="G47"/>
  <c r="G46"/>
  <c r="G45"/>
  <c r="G44"/>
  <c r="I53"/>
  <c r="I52"/>
  <c r="I51"/>
  <c r="I50"/>
  <c r="I49"/>
  <c r="I48"/>
  <c r="I47"/>
  <c r="I46"/>
  <c r="I45"/>
  <c r="I44"/>
  <c r="K53"/>
  <c r="K52"/>
  <c r="K51"/>
  <c r="K50"/>
  <c r="K49"/>
  <c r="K48"/>
  <c r="K47"/>
  <c r="K46"/>
  <c r="K45"/>
  <c r="K44"/>
  <c r="M53"/>
  <c r="M52"/>
  <c r="M51"/>
  <c r="M50"/>
  <c r="M49"/>
  <c r="M48"/>
  <c r="M47"/>
  <c r="M46"/>
  <c r="M45"/>
  <c r="M44"/>
  <c r="O53"/>
  <c r="O52"/>
  <c r="O51"/>
  <c r="O50"/>
  <c r="O49"/>
  <c r="O48"/>
  <c r="O47"/>
  <c r="O46"/>
  <c r="O45"/>
  <c r="O44"/>
  <c r="AC53"/>
  <c r="AC52"/>
  <c r="AC51"/>
  <c r="AC50"/>
  <c r="AC49"/>
  <c r="AC48"/>
  <c r="AC47"/>
  <c r="AC46"/>
  <c r="AC45"/>
  <c r="AC44"/>
  <c r="AC43"/>
  <c r="I14"/>
  <c r="K14"/>
  <c r="O14"/>
  <c r="Q14"/>
  <c r="S14"/>
  <c r="W14"/>
  <c r="Y14"/>
  <c r="AA14"/>
  <c r="AC14"/>
  <c r="G14"/>
  <c r="AA53"/>
  <c r="AA52"/>
  <c r="AA51"/>
  <c r="AA50"/>
  <c r="AA49"/>
  <c r="AA48"/>
  <c r="AA47"/>
  <c r="AA46"/>
  <c r="AA45"/>
  <c r="Y53"/>
  <c r="Y52"/>
  <c r="Y51"/>
  <c r="Y50"/>
  <c r="Y49"/>
  <c r="Y48"/>
  <c r="Y47"/>
  <c r="Y46"/>
  <c r="Y45"/>
  <c r="W53"/>
  <c r="W52"/>
  <c r="W51"/>
  <c r="W50"/>
  <c r="W49"/>
  <c r="W48"/>
  <c r="W47"/>
  <c r="W46"/>
  <c r="W45"/>
  <c r="W44"/>
  <c r="W43" s="1"/>
  <c r="W57" s="1"/>
  <c r="U53"/>
  <c r="U52"/>
  <c r="U51"/>
  <c r="U50"/>
  <c r="U49"/>
  <c r="U48"/>
  <c r="U47"/>
  <c r="U46"/>
  <c r="U45"/>
  <c r="U44"/>
  <c r="U43" s="1"/>
  <c r="U57" s="1"/>
  <c r="S53"/>
  <c r="S52"/>
  <c r="S51"/>
  <c r="S50"/>
  <c r="S49"/>
  <c r="S48"/>
  <c r="S47"/>
  <c r="S46"/>
  <c r="S45"/>
  <c r="S44"/>
  <c r="S43" s="1"/>
  <c r="S57" s="1"/>
  <c r="Q53"/>
  <c r="Q52"/>
  <c r="Q51"/>
  <c r="Q50"/>
  <c r="Q49"/>
  <c r="Q48"/>
  <c r="Q47"/>
  <c r="Q46"/>
  <c r="Q45"/>
  <c r="I43"/>
  <c r="I57" s="1"/>
  <c r="G43"/>
  <c r="G57" s="1"/>
  <c r="G59" s="1"/>
  <c r="AA44"/>
  <c r="AA43" s="1"/>
  <c r="AA57" s="1"/>
  <c r="Y44"/>
  <c r="Y43" s="1"/>
  <c r="Y57" s="1"/>
  <c r="Q44"/>
  <c r="Q43" s="1"/>
  <c r="Q57" s="1"/>
  <c r="O43"/>
  <c r="O57" s="1"/>
  <c r="M43"/>
  <c r="M57" s="1"/>
  <c r="K43"/>
  <c r="K57" s="1"/>
  <c r="AE53"/>
  <c r="AE52"/>
  <c r="AE51"/>
  <c r="AC57" l="1"/>
  <c r="AE50"/>
  <c r="AE9"/>
  <c r="AE10"/>
  <c r="AE55"/>
  <c r="H11"/>
  <c r="J8" s="1"/>
  <c r="J11" s="1"/>
  <c r="L8" s="1"/>
  <c r="L11" s="1"/>
  <c r="N8" s="1"/>
  <c r="N11" s="1"/>
  <c r="P8" s="1"/>
  <c r="P11" s="1"/>
  <c r="R8" s="1"/>
  <c r="R11" s="1"/>
  <c r="T8" s="1"/>
  <c r="T11" s="1"/>
  <c r="V8" s="1"/>
  <c r="V11" s="1"/>
  <c r="X8" s="1"/>
  <c r="X11" s="1"/>
  <c r="Z8" s="1"/>
  <c r="Z11" s="1"/>
  <c r="AB8" s="1"/>
  <c r="AB11" s="1"/>
  <c r="AD8" s="1"/>
  <c r="AD11" s="1"/>
  <c r="G11"/>
  <c r="I8" s="1"/>
  <c r="I11" s="1"/>
  <c r="K8" s="1"/>
  <c r="AE54"/>
  <c r="AE58"/>
  <c r="AE14" l="1"/>
  <c r="K11" l="1"/>
  <c r="M8" l="1"/>
  <c r="M11" s="1"/>
  <c r="O8" l="1"/>
  <c r="O11" s="1"/>
  <c r="Q8" s="1"/>
  <c r="Q11" s="1"/>
  <c r="S8" s="1"/>
  <c r="S11" s="1"/>
  <c r="U8" s="1"/>
  <c r="U11" l="1"/>
  <c r="W8" s="1"/>
  <c r="W11" l="1"/>
  <c r="Y8" s="1"/>
  <c r="Y11" l="1"/>
  <c r="AA8" s="1"/>
  <c r="AA11" l="1"/>
  <c r="AC8" s="1"/>
  <c r="AE8" l="1"/>
  <c r="AC11"/>
  <c r="AE11" s="1"/>
  <c r="AE48" l="1"/>
  <c r="AE47"/>
  <c r="AE46"/>
  <c r="AE45"/>
  <c r="AE49"/>
  <c r="AE43"/>
  <c r="AE44"/>
  <c r="AE57" l="1"/>
  <c r="I59" l="1"/>
  <c r="K59" s="1"/>
  <c r="M59" s="1"/>
  <c r="O59" s="1"/>
  <c r="Q59" s="1"/>
  <c r="S59" s="1"/>
  <c r="U59" s="1"/>
  <c r="W59" s="1"/>
  <c r="Y59" s="1"/>
  <c r="AA59" s="1"/>
  <c r="AC59" s="1"/>
  <c r="AE60" s="1"/>
  <c r="AE59" l="1"/>
</calcChain>
</file>

<file path=xl/sharedStrings.xml><?xml version="1.0" encoding="utf-8"?>
<sst xmlns="http://schemas.openxmlformats.org/spreadsheetml/2006/main" count="82" uniqueCount="60">
  <si>
    <t>№пп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</si>
  <si>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</si>
  <si>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</si>
  <si>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</si>
  <si>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</si>
  <si>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</si>
  <si>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</si>
  <si>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</si>
  <si>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</si>
  <si>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</si>
  <si>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</si>
  <si>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</si>
  <si>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</si>
  <si>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</si>
  <si>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Доходы:</t>
  </si>
  <si>
    <t>Сальдо на начало периода</t>
  </si>
  <si>
    <t>Начислено</t>
  </si>
  <si>
    <t>Оплачено</t>
  </si>
  <si>
    <t>Задолжность на конец периода</t>
  </si>
  <si>
    <t>Статьи расходов:</t>
  </si>
  <si>
    <t>Уборка подъезда</t>
  </si>
  <si>
    <t>Обслуживание паспортного стола и БЦКП</t>
  </si>
  <si>
    <t>Техническое обслуживание внутридомовых инженерных сетей</t>
  </si>
  <si>
    <t>Техническое обслуживание внутридомовых электрических сетей</t>
  </si>
  <si>
    <t>Аварийное обслуживание внутридомовых инженерных сетей</t>
  </si>
  <si>
    <t>Оплата домкому</t>
  </si>
  <si>
    <t>Итого расходов:</t>
  </si>
  <si>
    <r>
      <rPr>
        <b/>
        <sz val="11"/>
        <color theme="1"/>
        <rFont val="Calibri"/>
        <family val="2"/>
        <charset val="204"/>
        <scheme val="minor"/>
      </rPr>
      <t>Содержание</t>
    </r>
    <r>
      <rPr>
        <sz val="11"/>
        <color theme="1"/>
        <rFont val="Calibri"/>
        <family val="2"/>
        <charset val="204"/>
        <scheme val="minor"/>
      </rPr>
      <t>, в т.ч.</t>
    </r>
  </si>
  <si>
    <r>
      <rPr>
        <b/>
        <sz val="11"/>
        <color theme="1"/>
        <rFont val="Calibri"/>
        <family val="2"/>
        <charset val="204"/>
        <scheme val="minor"/>
      </rPr>
      <t>Текущий ремонт</t>
    </r>
    <r>
      <rPr>
        <sz val="11"/>
        <color theme="1"/>
        <rFont val="Calibri"/>
        <family val="2"/>
        <charset val="204"/>
        <scheme val="minor"/>
      </rPr>
      <t>, в т.ч.</t>
    </r>
  </si>
  <si>
    <t>Остаток средств за отчетный период</t>
  </si>
  <si>
    <t>м2</t>
  </si>
  <si>
    <t>ВСЕГО</t>
  </si>
  <si>
    <t>Остаток на конец года</t>
  </si>
  <si>
    <t>обслуж.</t>
  </si>
  <si>
    <t>тек.рем.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</si>
  <si>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ООО "Гефест ПЛЮС"</t>
  </si>
  <si>
    <t>Уборка и обслуживание придомовой территории</t>
  </si>
  <si>
    <t xml:space="preserve">адрес: ул.Ленина 41, S= </t>
  </si>
  <si>
    <t>Обслуживание прибора учета тепловой энергии</t>
  </si>
  <si>
    <t>ОДНи за ХВС</t>
  </si>
  <si>
    <t xml:space="preserve">ОДН за ГВС </t>
  </si>
  <si>
    <t>ОДН за электроэнергию</t>
  </si>
  <si>
    <t>ОДН за водоотведение</t>
  </si>
  <si>
    <t xml:space="preserve">                                                                                                                                                                                                                                   Лицевой счет жилого дома за 2019 год</t>
  </si>
  <si>
    <t>восстановление освещения за январь</t>
  </si>
  <si>
    <t>установка шаровых кранов</t>
  </si>
  <si>
    <t>прочистка вентиляции</t>
  </si>
  <si>
    <t>изготовление и установка подьездных козырьков</t>
  </si>
  <si>
    <t xml:space="preserve">изготовление и установка поручней подьездных </t>
  </si>
  <si>
    <t xml:space="preserve">восстановление освещения </t>
  </si>
  <si>
    <t>замена запорной арматуры</t>
  </si>
  <si>
    <t xml:space="preserve">таблички </t>
  </si>
  <si>
    <t>ремонт ступеньки</t>
  </si>
  <si>
    <t>замена участка канализации</t>
  </si>
  <si>
    <t>прочистка канализации за август</t>
  </si>
  <si>
    <t>чистка подвала от крупногабаритного мусора</t>
  </si>
  <si>
    <t>вывоз крупногабаритного мусора</t>
  </si>
  <si>
    <t>замена фоновой трубы</t>
  </si>
  <si>
    <t>поверка преобразователя расхода Ду10-50 в составе теплосчетчика</t>
  </si>
  <si>
    <t xml:space="preserve">прочистка канализации 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</si>
</sst>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4" xfId="0" applyBorder="1" applyAlignment="1">
      <alignment horizontal="left" wrapText="1"/>
    </xf>
    <xf numFmtId="0" fontId="0" fillId="0" borderId="0" xfId="0" applyAlignment="1"/>
    <xf numFmtId="0" fontId="1" fillId="0" borderId="1" xfId="0" applyFont="1" applyBorder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horizontal="left" wrapText="1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right"/>
    </xf>
    <xf numFmtId="2" fontId="0" fillId="0" borderId="5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E60"/>
  <sheetViews>
    <sheetView tabSelected="1" zoomScale="70" zoomScaleNormal="70" workbookViewId="0">
      <pane xSplit="6" ySplit="7" topLeftCell="J8" activePane="bottomRight" state="frozen"/>
      <selection pane="topRight" activeCell="H1" sqref="H1"/>
      <selection pane="bottomLeft" activeCell="A8" sqref="A8"/>
      <selection pane="bottomRight" activeCell="AA14" sqref="AA14:AB14"/>
    </sheetView>
  </sheetViews>
  <sheetFormatPr defaultRowHeight="15"/>
  <cols>
    <col min="1" max="1" width="5.140625" customWidth="1"/>
    <col min="2" max="2" width="7.85546875" customWidth="1"/>
    <col min="3" max="3" width="7.140625" customWidth="1"/>
    <col min="4" max="4" width="4.5703125" customWidth="1"/>
    <col min="5" max="5" width="5.28515625" customWidth="1"/>
    <col min="6" max="6" width="6.28515625" customWidth="1"/>
    <col min="7" max="7" width="10.140625" bestFit="1" customWidth="1"/>
    <col min="8" max="8" width="9.28515625" bestFit="1" customWidth="1"/>
    <col min="9" max="9" width="10" customWidth="1"/>
    <col min="10" max="10" width="9.28515625" bestFit="1" customWidth="1"/>
    <col min="11" max="11" width="10" customWidth="1"/>
    <col min="12" max="12" width="9.28515625" bestFit="1" customWidth="1"/>
    <col min="13" max="13" width="10.5703125" customWidth="1"/>
    <col min="14" max="14" width="9.28515625" customWidth="1"/>
    <col min="15" max="15" width="10.85546875" customWidth="1"/>
    <col min="16" max="16" width="9.28515625" bestFit="1" customWidth="1"/>
    <col min="17" max="17" width="9.7109375" customWidth="1"/>
    <col min="18" max="18" width="9.28515625" bestFit="1" customWidth="1"/>
    <col min="19" max="19" width="10.42578125" customWidth="1"/>
    <col min="20" max="20" width="9.28515625" bestFit="1" customWidth="1"/>
    <col min="21" max="21" width="10.85546875" customWidth="1"/>
    <col min="22" max="22" width="9.28515625" bestFit="1" customWidth="1"/>
    <col min="23" max="23" width="10.140625" customWidth="1"/>
    <col min="24" max="24" width="9.28515625" bestFit="1" customWidth="1"/>
    <col min="25" max="25" width="10.5703125" customWidth="1"/>
    <col min="26" max="26" width="9.28515625" bestFit="1" customWidth="1"/>
    <col min="27" max="27" width="10.7109375" customWidth="1"/>
    <col min="28" max="28" width="9.28515625" bestFit="1" customWidth="1"/>
    <col min="29" max="29" width="10.5703125" customWidth="1"/>
    <col min="30" max="30" width="9.28515625" bestFit="1" customWidth="1"/>
  </cols>
  <sheetData>
    <row r="2" spans="1:31">
      <c r="A2" s="58" t="s">
        <v>35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7"/>
    </row>
    <row r="3" spans="1:31">
      <c r="A3" s="58" t="s">
        <v>43</v>
      </c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7"/>
    </row>
    <row r="4" spans="1:31">
      <c r="A4" s="65" t="s">
        <v>37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8">
        <v>2725.6</v>
      </c>
      <c r="Q4" s="5" t="s">
        <v>30</v>
      </c>
      <c r="R4" s="5"/>
      <c r="W4" s="5"/>
      <c r="X4" s="5"/>
      <c r="Y4" s="5"/>
      <c r="Z4" s="5"/>
      <c r="AA4" s="5"/>
      <c r="AB4" s="5"/>
      <c r="AC4" s="5"/>
      <c r="AD4" s="5"/>
    </row>
    <row r="6" spans="1:31">
      <c r="A6" s="1" t="s">
        <v>0</v>
      </c>
      <c r="B6" s="55" t="s">
        <v>1</v>
      </c>
      <c r="C6" s="56"/>
      <c r="D6" s="56"/>
      <c r="E6" s="56"/>
      <c r="F6" s="57"/>
      <c r="G6" s="63" t="s">
        <v>2</v>
      </c>
      <c r="H6" s="64"/>
      <c r="I6" s="63" t="s">
        <v>3</v>
      </c>
      <c r="J6" s="64"/>
      <c r="K6" s="63" t="s">
        <v>4</v>
      </c>
      <c r="L6" s="64"/>
      <c r="M6" s="63" t="s">
        <v>5</v>
      </c>
      <c r="N6" s="64"/>
      <c r="O6" s="63" t="s">
        <v>6</v>
      </c>
      <c r="P6" s="64"/>
      <c r="Q6" s="63" t="s">
        <v>7</v>
      </c>
      <c r="R6" s="64"/>
      <c r="S6" s="63" t="s">
        <v>8</v>
      </c>
      <c r="T6" s="64"/>
      <c r="U6" s="63" t="s">
        <v>9</v>
      </c>
      <c r="V6" s="64"/>
      <c r="W6" s="63" t="s">
        <v>10</v>
      </c>
      <c r="X6" s="64"/>
      <c r="Y6" s="63" t="s">
        <v>11</v>
      </c>
      <c r="Z6" s="64"/>
      <c r="AA6" s="63" t="s">
        <v>12</v>
      </c>
      <c r="AB6" s="64"/>
      <c r="AC6" s="63" t="s">
        <v>13</v>
      </c>
      <c r="AD6" s="64"/>
      <c r="AE6" s="1" t="s">
        <v>31</v>
      </c>
    </row>
    <row r="7" spans="1:31">
      <c r="A7" s="1">
        <v>1</v>
      </c>
      <c r="B7" s="43" t="s">
        <v>14</v>
      </c>
      <c r="C7" s="44"/>
      <c r="D7" s="44"/>
      <c r="E7" s="44"/>
      <c r="F7" s="45"/>
      <c r="G7" s="2" t="s">
        <v>33</v>
      </c>
      <c r="H7" s="2" t="s">
        <v>34</v>
      </c>
      <c r="I7" s="2" t="s">
        <v>33</v>
      </c>
      <c r="J7" s="2" t="s">
        <v>34</v>
      </c>
      <c r="K7" s="2" t="s">
        <v>33</v>
      </c>
      <c r="L7" s="2" t="s">
        <v>34</v>
      </c>
      <c r="M7" s="2" t="s">
        <v>33</v>
      </c>
      <c r="N7" s="2" t="s">
        <v>34</v>
      </c>
      <c r="O7" s="2" t="s">
        <v>33</v>
      </c>
      <c r="P7" s="2" t="s">
        <v>34</v>
      </c>
      <c r="Q7" s="2" t="s">
        <v>33</v>
      </c>
      <c r="R7" s="2" t="s">
        <v>34</v>
      </c>
      <c r="S7" s="2" t="s">
        <v>33</v>
      </c>
      <c r="T7" s="2" t="s">
        <v>34</v>
      </c>
      <c r="U7" s="2" t="s">
        <v>33</v>
      </c>
      <c r="V7" s="2" t="s">
        <v>34</v>
      </c>
      <c r="W7" s="2" t="s">
        <v>33</v>
      </c>
      <c r="X7" s="2" t="s">
        <v>34</v>
      </c>
      <c r="Y7" s="2" t="s">
        <v>33</v>
      </c>
      <c r="Z7" s="2" t="s">
        <v>34</v>
      </c>
      <c r="AA7" s="2" t="s">
        <v>33</v>
      </c>
      <c r="AB7" s="2" t="s">
        <v>34</v>
      </c>
      <c r="AC7" s="2" t="s">
        <v>33</v>
      </c>
      <c r="AD7" s="2" t="s">
        <v>34</v>
      </c>
      <c r="AE7" s="1"/>
    </row>
    <row r="8" spans="1:31">
      <c r="A8" s="1"/>
      <c r="B8" s="49" t="s">
        <v>15</v>
      </c>
      <c r="C8" s="50"/>
      <c r="D8" s="50"/>
      <c r="E8" s="50"/>
      <c r="F8" s="51"/>
      <c r="G8" s="9">
        <v>113115.39</v>
      </c>
      <c r="H8" s="9">
        <v>914.14</v>
      </c>
      <c r="I8" s="9">
        <f>G11</f>
        <v>115995.28999999998</v>
      </c>
      <c r="J8" s="9">
        <f>H11</f>
        <v>884.84</v>
      </c>
      <c r="K8" s="9">
        <f t="shared" ref="K8:AD8" si="0">I11</f>
        <v>118353.49999999999</v>
      </c>
      <c r="L8" s="9">
        <f t="shared" si="0"/>
        <v>842.12</v>
      </c>
      <c r="M8" s="9">
        <f t="shared" si="0"/>
        <v>107908.46999999997</v>
      </c>
      <c r="N8" s="9">
        <f t="shared" si="0"/>
        <v>793.78</v>
      </c>
      <c r="O8" s="9">
        <f t="shared" si="0"/>
        <v>110192.65999999997</v>
      </c>
      <c r="P8" s="9">
        <f t="shared" si="0"/>
        <v>756.92</v>
      </c>
      <c r="Q8" s="9">
        <f t="shared" si="0"/>
        <v>119135.56999999998</v>
      </c>
      <c r="R8" s="9">
        <f t="shared" si="0"/>
        <v>756.92</v>
      </c>
      <c r="S8" s="9">
        <f t="shared" si="0"/>
        <v>120330.65999999997</v>
      </c>
      <c r="T8" s="9">
        <f t="shared" si="0"/>
        <v>725.09999999999991</v>
      </c>
      <c r="U8" s="9">
        <f t="shared" si="0"/>
        <v>126038.77999999998</v>
      </c>
      <c r="V8" s="9">
        <f t="shared" si="0"/>
        <v>682.17</v>
      </c>
      <c r="W8" s="9">
        <f t="shared" si="0"/>
        <v>128265.33999999998</v>
      </c>
      <c r="X8" s="9">
        <f t="shared" si="0"/>
        <v>640.59999999999991</v>
      </c>
      <c r="Y8" s="9">
        <f t="shared" si="0"/>
        <v>131498.77999999997</v>
      </c>
      <c r="Z8" s="9">
        <f t="shared" si="0"/>
        <v>594.75999999999988</v>
      </c>
      <c r="AA8" s="9">
        <f t="shared" si="0"/>
        <v>125012.97999999998</v>
      </c>
      <c r="AB8" s="9">
        <f t="shared" si="0"/>
        <v>567.17999999999984</v>
      </c>
      <c r="AC8" s="9">
        <f t="shared" si="0"/>
        <v>113680.82999999999</v>
      </c>
      <c r="AD8" s="9">
        <f t="shared" si="0"/>
        <v>567.17999999999984</v>
      </c>
      <c r="AE8" s="1">
        <f>SUM(G8:AC8)</f>
        <v>1437686.7800000003</v>
      </c>
    </row>
    <row r="9" spans="1:31">
      <c r="A9" s="1"/>
      <c r="B9" s="49" t="s">
        <v>16</v>
      </c>
      <c r="C9" s="50"/>
      <c r="D9" s="50"/>
      <c r="E9" s="50"/>
      <c r="F9" s="51"/>
      <c r="G9" s="9">
        <v>50567.34</v>
      </c>
      <c r="H9" s="9">
        <v>0</v>
      </c>
      <c r="I9" s="9">
        <v>50567.35</v>
      </c>
      <c r="J9" s="9">
        <v>0</v>
      </c>
      <c r="K9" s="9">
        <v>50567.34</v>
      </c>
      <c r="L9" s="9">
        <v>0</v>
      </c>
      <c r="M9" s="9">
        <v>50567.34</v>
      </c>
      <c r="N9" s="9">
        <v>0</v>
      </c>
      <c r="O9" s="9">
        <v>50567.35</v>
      </c>
      <c r="P9" s="9">
        <v>0</v>
      </c>
      <c r="Q9" s="9">
        <v>50591.74</v>
      </c>
      <c r="R9" s="9">
        <v>0</v>
      </c>
      <c r="S9" s="9">
        <v>50561.7</v>
      </c>
      <c r="T9" s="9">
        <v>0</v>
      </c>
      <c r="U9" s="9">
        <v>50561.7</v>
      </c>
      <c r="V9" s="9">
        <v>0</v>
      </c>
      <c r="W9" s="9">
        <v>50561.69</v>
      </c>
      <c r="X9" s="9">
        <v>0</v>
      </c>
      <c r="Y9" s="9">
        <v>50561.7</v>
      </c>
      <c r="Z9" s="9">
        <v>0</v>
      </c>
      <c r="AA9" s="9">
        <v>50561.7</v>
      </c>
      <c r="AB9" s="9">
        <v>0</v>
      </c>
      <c r="AC9" s="9"/>
      <c r="AD9" s="9"/>
      <c r="AE9" s="1">
        <f>SUM(G9:AD9)</f>
        <v>556236.95000000007</v>
      </c>
    </row>
    <row r="10" spans="1:31">
      <c r="A10" s="1"/>
      <c r="B10" s="49" t="s">
        <v>17</v>
      </c>
      <c r="C10" s="50"/>
      <c r="D10" s="50"/>
      <c r="E10" s="50"/>
      <c r="F10" s="51"/>
      <c r="G10" s="9">
        <v>47687.44</v>
      </c>
      <c r="H10" s="9">
        <v>29.3</v>
      </c>
      <c r="I10" s="9">
        <v>48209.14</v>
      </c>
      <c r="J10" s="9">
        <v>42.72</v>
      </c>
      <c r="K10" s="9">
        <v>61012.37</v>
      </c>
      <c r="L10" s="9">
        <v>48.34</v>
      </c>
      <c r="M10" s="9">
        <v>48283.15</v>
      </c>
      <c r="N10" s="9">
        <v>36.86</v>
      </c>
      <c r="O10" s="9">
        <v>41624.44</v>
      </c>
      <c r="P10" s="9">
        <v>0</v>
      </c>
      <c r="Q10" s="9">
        <v>49396.65</v>
      </c>
      <c r="R10" s="9">
        <v>31.82</v>
      </c>
      <c r="S10" s="9">
        <v>44853.58</v>
      </c>
      <c r="T10" s="9">
        <v>42.93</v>
      </c>
      <c r="U10" s="9">
        <v>48335.14</v>
      </c>
      <c r="V10" s="9">
        <v>41.57</v>
      </c>
      <c r="W10" s="9">
        <v>47328.25</v>
      </c>
      <c r="X10" s="9">
        <v>45.84</v>
      </c>
      <c r="Y10" s="9">
        <v>57047.5</v>
      </c>
      <c r="Z10" s="9">
        <v>27.58</v>
      </c>
      <c r="AA10" s="9">
        <v>61893.85</v>
      </c>
      <c r="AB10" s="9">
        <v>0</v>
      </c>
      <c r="AC10" s="9"/>
      <c r="AD10" s="9"/>
      <c r="AE10" s="1">
        <f>SUM(G10:AD10)</f>
        <v>556018.47000000009</v>
      </c>
    </row>
    <row r="11" spans="1:31">
      <c r="A11" s="1"/>
      <c r="B11" s="49" t="s">
        <v>18</v>
      </c>
      <c r="C11" s="50"/>
      <c r="D11" s="50"/>
      <c r="E11" s="50"/>
      <c r="F11" s="51"/>
      <c r="G11" s="9">
        <f>G8+G9-G10</f>
        <v>115995.28999999998</v>
      </c>
      <c r="H11" s="9">
        <f t="shared" ref="H11:AD11" si="1">H8+H9-H10</f>
        <v>884.84</v>
      </c>
      <c r="I11" s="9">
        <f t="shared" si="1"/>
        <v>118353.49999999999</v>
      </c>
      <c r="J11" s="9">
        <f t="shared" si="1"/>
        <v>842.12</v>
      </c>
      <c r="K11" s="9">
        <f t="shared" si="1"/>
        <v>107908.46999999997</v>
      </c>
      <c r="L11" s="9">
        <f t="shared" si="1"/>
        <v>793.78</v>
      </c>
      <c r="M11" s="9">
        <f t="shared" si="1"/>
        <v>110192.65999999997</v>
      </c>
      <c r="N11" s="9">
        <f t="shared" si="1"/>
        <v>756.92</v>
      </c>
      <c r="O11" s="9">
        <f t="shared" si="1"/>
        <v>119135.56999999998</v>
      </c>
      <c r="P11" s="9">
        <f t="shared" si="1"/>
        <v>756.92</v>
      </c>
      <c r="Q11" s="9">
        <f t="shared" si="1"/>
        <v>120330.65999999997</v>
      </c>
      <c r="R11" s="9">
        <f t="shared" si="1"/>
        <v>725.09999999999991</v>
      </c>
      <c r="S11" s="9">
        <f t="shared" si="1"/>
        <v>126038.77999999998</v>
      </c>
      <c r="T11" s="9">
        <f t="shared" si="1"/>
        <v>682.17</v>
      </c>
      <c r="U11" s="9">
        <f t="shared" si="1"/>
        <v>128265.33999999998</v>
      </c>
      <c r="V11" s="9">
        <f t="shared" si="1"/>
        <v>640.59999999999991</v>
      </c>
      <c r="W11" s="9">
        <f t="shared" si="1"/>
        <v>131498.77999999997</v>
      </c>
      <c r="X11" s="9">
        <f t="shared" si="1"/>
        <v>594.75999999999988</v>
      </c>
      <c r="Y11" s="9">
        <f t="shared" si="1"/>
        <v>125012.97999999998</v>
      </c>
      <c r="Z11" s="9">
        <f t="shared" si="1"/>
        <v>567.17999999999984</v>
      </c>
      <c r="AA11" s="9">
        <f t="shared" si="1"/>
        <v>113680.82999999999</v>
      </c>
      <c r="AB11" s="9">
        <f t="shared" si="1"/>
        <v>567.17999999999984</v>
      </c>
      <c r="AC11" s="9">
        <f t="shared" si="1"/>
        <v>113680.82999999999</v>
      </c>
      <c r="AD11" s="9">
        <f t="shared" si="1"/>
        <v>567.17999999999984</v>
      </c>
      <c r="AE11" s="1">
        <f>SUM(G11:AC11)</f>
        <v>1437905.26</v>
      </c>
    </row>
    <row r="12" spans="1:31">
      <c r="A12" s="1"/>
      <c r="B12" s="49"/>
      <c r="C12" s="50"/>
      <c r="D12" s="50"/>
      <c r="E12" s="50"/>
      <c r="F12" s="51"/>
      <c r="G12" s="30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31"/>
      <c r="AE12" s="1"/>
    </row>
    <row r="13" spans="1:31">
      <c r="A13" s="1"/>
      <c r="B13" s="43" t="s">
        <v>19</v>
      </c>
      <c r="C13" s="44"/>
      <c r="D13" s="44"/>
      <c r="E13" s="44"/>
      <c r="F13" s="45"/>
      <c r="G13" s="30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31"/>
      <c r="AE13" s="1"/>
    </row>
    <row r="14" spans="1:31">
      <c r="A14" s="1">
        <v>2</v>
      </c>
      <c r="B14" s="46" t="s">
        <v>28</v>
      </c>
      <c r="C14" s="47"/>
      <c r="D14" s="47"/>
      <c r="E14" s="47"/>
      <c r="F14" s="48"/>
      <c r="G14" s="30">
        <f>SUM(G15:H41)</f>
        <v>3214.4</v>
      </c>
      <c r="H14" s="31"/>
      <c r="I14" s="30">
        <f t="shared" ref="I14" si="2">SUM(I15:J41)</f>
        <v>0</v>
      </c>
      <c r="J14" s="31"/>
      <c r="K14" s="30">
        <f t="shared" ref="K14" si="3">SUM(K15:L41)</f>
        <v>514</v>
      </c>
      <c r="L14" s="31"/>
      <c r="M14" s="30">
        <f>SUM(M15:N41)</f>
        <v>96053</v>
      </c>
      <c r="N14" s="31"/>
      <c r="O14" s="30">
        <f t="shared" ref="O14" si="4">SUM(O15:P41)</f>
        <v>0</v>
      </c>
      <c r="P14" s="31"/>
      <c r="Q14" s="30">
        <f t="shared" ref="Q14" si="5">SUM(Q15:R41)</f>
        <v>60</v>
      </c>
      <c r="R14" s="31"/>
      <c r="S14" s="30">
        <f t="shared" ref="S14" si="6">SUM(S15:T41)</f>
        <v>3812</v>
      </c>
      <c r="T14" s="31"/>
      <c r="U14" s="30">
        <f>SUM(U15:V41)</f>
        <v>28029.53</v>
      </c>
      <c r="V14" s="31"/>
      <c r="W14" s="30">
        <f t="shared" ref="W14" si="7">SUM(W15:X41)</f>
        <v>1409</v>
      </c>
      <c r="X14" s="31"/>
      <c r="Y14" s="30">
        <f t="shared" ref="Y14" si="8">SUM(Y15:Z41)</f>
        <v>0</v>
      </c>
      <c r="Z14" s="31"/>
      <c r="AA14" s="30">
        <f t="shared" ref="AA14" si="9">SUM(AA15:AB41)</f>
        <v>10896.01</v>
      </c>
      <c r="AB14" s="31"/>
      <c r="AC14" s="30">
        <f t="shared" ref="AC14" si="10">SUM(AC15:AD41)</f>
        <v>0</v>
      </c>
      <c r="AD14" s="31"/>
      <c r="AE14" s="1">
        <f>SUM(G14:AC14)</f>
        <v>143987.94</v>
      </c>
    </row>
    <row r="15" spans="1:31" ht="30" customHeight="1">
      <c r="A15" s="1"/>
      <c r="B15" s="60" t="s">
        <v>45</v>
      </c>
      <c r="C15" s="61"/>
      <c r="D15" s="61"/>
      <c r="E15" s="61"/>
      <c r="F15" s="62"/>
      <c r="G15" s="30">
        <v>2656.4</v>
      </c>
      <c r="H15" s="31"/>
      <c r="I15" s="30"/>
      <c r="J15" s="31"/>
      <c r="K15" s="30"/>
      <c r="L15" s="31"/>
      <c r="M15" s="30"/>
      <c r="N15" s="31"/>
      <c r="O15" s="30"/>
      <c r="P15" s="31"/>
      <c r="Q15" s="30"/>
      <c r="R15" s="31"/>
      <c r="S15" s="30"/>
      <c r="T15" s="31"/>
      <c r="U15" s="30"/>
      <c r="V15" s="31"/>
      <c r="W15" s="30"/>
      <c r="X15" s="31"/>
      <c r="Y15" s="30"/>
      <c r="Z15" s="31"/>
      <c r="AA15" s="30"/>
      <c r="AB15" s="31"/>
      <c r="AC15" s="30"/>
      <c r="AD15" s="31"/>
      <c r="AE15" s="1"/>
    </row>
    <row r="16" spans="1:31" ht="29.25" customHeight="1">
      <c r="A16" s="1"/>
      <c r="B16" s="60" t="s">
        <v>44</v>
      </c>
      <c r="C16" s="61"/>
      <c r="D16" s="61"/>
      <c r="E16" s="61"/>
      <c r="F16" s="62"/>
      <c r="G16" s="30">
        <v>558</v>
      </c>
      <c r="H16" s="31"/>
      <c r="I16" s="30"/>
      <c r="J16" s="31"/>
      <c r="K16" s="30"/>
      <c r="L16" s="31"/>
      <c r="M16" s="30"/>
      <c r="N16" s="31"/>
      <c r="O16" s="30"/>
      <c r="P16" s="31"/>
      <c r="Q16" s="30"/>
      <c r="R16" s="31"/>
      <c r="S16" s="30"/>
      <c r="T16" s="31"/>
      <c r="U16" s="30"/>
      <c r="V16" s="31"/>
      <c r="W16" s="30"/>
      <c r="X16" s="31"/>
      <c r="Y16" s="30"/>
      <c r="Z16" s="31"/>
      <c r="AA16" s="30"/>
      <c r="AB16" s="31"/>
      <c r="AC16" s="30"/>
      <c r="AD16" s="31"/>
      <c r="AE16" s="1"/>
    </row>
    <row r="17" spans="1:31" ht="29.25" customHeight="1">
      <c r="A17" s="1"/>
      <c r="B17" s="32" t="s">
        <v>46</v>
      </c>
      <c r="C17" s="33"/>
      <c r="D17" s="33"/>
      <c r="E17" s="33"/>
      <c r="F17" s="34"/>
      <c r="G17" s="30"/>
      <c r="H17" s="42"/>
      <c r="I17" s="30"/>
      <c r="J17" s="42"/>
      <c r="K17" s="30">
        <v>514</v>
      </c>
      <c r="L17" s="42"/>
      <c r="M17" s="30"/>
      <c r="N17" s="42"/>
      <c r="O17" s="30"/>
      <c r="P17" s="42"/>
      <c r="Q17" s="30"/>
      <c r="R17" s="42"/>
      <c r="S17" s="30"/>
      <c r="T17" s="42"/>
      <c r="U17" s="30"/>
      <c r="V17" s="42"/>
      <c r="W17" s="30"/>
      <c r="X17" s="42"/>
      <c r="Y17" s="30"/>
      <c r="Z17" s="42"/>
      <c r="AA17" s="30"/>
      <c r="AB17" s="42"/>
      <c r="AC17" s="30"/>
      <c r="AD17" s="42"/>
      <c r="AE17" s="1"/>
    </row>
    <row r="18" spans="1:31" ht="29.25" customHeight="1">
      <c r="A18" s="1"/>
      <c r="B18" s="32" t="s">
        <v>47</v>
      </c>
      <c r="C18" s="33"/>
      <c r="D18" s="33"/>
      <c r="E18" s="33"/>
      <c r="F18" s="34"/>
      <c r="G18" s="41"/>
      <c r="H18" s="41"/>
      <c r="I18" s="41"/>
      <c r="J18" s="41"/>
      <c r="K18" s="41"/>
      <c r="L18" s="41"/>
      <c r="M18" s="41">
        <v>83349</v>
      </c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1"/>
    </row>
    <row r="19" spans="1:31" ht="29.25" customHeight="1">
      <c r="A19" s="1"/>
      <c r="B19" s="32" t="s">
        <v>48</v>
      </c>
      <c r="C19" s="33"/>
      <c r="D19" s="33"/>
      <c r="E19" s="33"/>
      <c r="F19" s="34"/>
      <c r="G19" s="30"/>
      <c r="H19" s="31"/>
      <c r="I19" s="30"/>
      <c r="J19" s="31"/>
      <c r="K19" s="30"/>
      <c r="L19" s="31"/>
      <c r="M19" s="30">
        <v>11229</v>
      </c>
      <c r="N19" s="31"/>
      <c r="O19" s="30"/>
      <c r="P19" s="31"/>
      <c r="Q19" s="30"/>
      <c r="R19" s="31"/>
      <c r="S19" s="30"/>
      <c r="T19" s="31"/>
      <c r="U19" s="30"/>
      <c r="V19" s="31"/>
      <c r="W19" s="30"/>
      <c r="X19" s="31"/>
      <c r="Y19" s="30"/>
      <c r="Z19" s="31"/>
      <c r="AA19" s="30"/>
      <c r="AB19" s="31"/>
      <c r="AC19" s="30"/>
      <c r="AD19" s="31"/>
      <c r="AE19" s="1"/>
    </row>
    <row r="20" spans="1:31" ht="34.5" customHeight="1">
      <c r="A20" s="1"/>
      <c r="B20" s="32" t="s">
        <v>49</v>
      </c>
      <c r="C20" s="33"/>
      <c r="D20" s="33"/>
      <c r="E20" s="33"/>
      <c r="F20" s="34"/>
      <c r="G20" s="30"/>
      <c r="H20" s="31"/>
      <c r="I20" s="30"/>
      <c r="J20" s="31"/>
      <c r="K20" s="30"/>
      <c r="L20" s="31"/>
      <c r="M20" s="30">
        <v>494</v>
      </c>
      <c r="N20" s="31"/>
      <c r="O20" s="30"/>
      <c r="P20" s="31"/>
      <c r="Q20" s="30"/>
      <c r="R20" s="31"/>
      <c r="S20" s="30"/>
      <c r="T20" s="31"/>
      <c r="U20" s="30"/>
      <c r="V20" s="31"/>
      <c r="W20" s="30"/>
      <c r="X20" s="31"/>
      <c r="Y20" s="30"/>
      <c r="Z20" s="31"/>
      <c r="AA20" s="30"/>
      <c r="AB20" s="31"/>
      <c r="AC20" s="30"/>
      <c r="AD20" s="31"/>
      <c r="AE20" s="1"/>
    </row>
    <row r="21" spans="1:31" ht="30.75" customHeight="1">
      <c r="A21" s="1"/>
      <c r="B21" s="32" t="s">
        <v>50</v>
      </c>
      <c r="C21" s="33"/>
      <c r="D21" s="33"/>
      <c r="E21" s="33"/>
      <c r="F21" s="34"/>
      <c r="G21" s="30"/>
      <c r="H21" s="31"/>
      <c r="I21" s="30"/>
      <c r="J21" s="31"/>
      <c r="K21" s="30"/>
      <c r="L21" s="31"/>
      <c r="M21" s="30">
        <v>981</v>
      </c>
      <c r="N21" s="31"/>
      <c r="O21" s="30"/>
      <c r="P21" s="31"/>
      <c r="Q21" s="30"/>
      <c r="R21" s="31"/>
      <c r="S21" s="30"/>
      <c r="T21" s="31"/>
      <c r="U21" s="30"/>
      <c r="V21" s="31"/>
      <c r="W21" s="30"/>
      <c r="X21" s="31"/>
      <c r="Y21" s="30"/>
      <c r="Z21" s="31"/>
      <c r="AA21" s="30"/>
      <c r="AB21" s="31"/>
      <c r="AC21" s="30"/>
      <c r="AD21" s="31"/>
      <c r="AE21" s="1"/>
    </row>
    <row r="22" spans="1:31" ht="32.25" customHeight="1">
      <c r="A22" s="1"/>
      <c r="B22" s="32" t="s">
        <v>51</v>
      </c>
      <c r="C22" s="33"/>
      <c r="D22" s="33"/>
      <c r="E22" s="33"/>
      <c r="F22" s="34"/>
      <c r="G22" s="30"/>
      <c r="H22" s="31"/>
      <c r="I22" s="30"/>
      <c r="J22" s="31"/>
      <c r="K22" s="30"/>
      <c r="L22" s="31"/>
      <c r="M22" s="30"/>
      <c r="N22" s="31"/>
      <c r="O22" s="30"/>
      <c r="P22" s="31"/>
      <c r="Q22" s="30">
        <v>60</v>
      </c>
      <c r="R22" s="31"/>
      <c r="S22" s="30"/>
      <c r="T22" s="31"/>
      <c r="U22" s="30"/>
      <c r="V22" s="31"/>
      <c r="W22" s="30"/>
      <c r="X22" s="31"/>
      <c r="Y22" s="30"/>
      <c r="Z22" s="31"/>
      <c r="AA22" s="30"/>
      <c r="AB22" s="31"/>
      <c r="AC22" s="30"/>
      <c r="AD22" s="31"/>
      <c r="AE22" s="1"/>
    </row>
    <row r="23" spans="1:31" ht="21" customHeight="1">
      <c r="A23" s="1"/>
      <c r="B23" s="32" t="s">
        <v>52</v>
      </c>
      <c r="C23" s="33"/>
      <c r="D23" s="33"/>
      <c r="E23" s="33"/>
      <c r="F23" s="34"/>
      <c r="G23" s="30"/>
      <c r="H23" s="31"/>
      <c r="I23" s="30"/>
      <c r="J23" s="31"/>
      <c r="K23" s="30"/>
      <c r="L23" s="31"/>
      <c r="M23" s="30"/>
      <c r="N23" s="31"/>
      <c r="O23" s="30"/>
      <c r="P23" s="31"/>
      <c r="Q23" s="30"/>
      <c r="R23" s="31"/>
      <c r="S23" s="30">
        <v>3812</v>
      </c>
      <c r="T23" s="31"/>
      <c r="U23" s="30"/>
      <c r="V23" s="31"/>
      <c r="W23" s="30"/>
      <c r="X23" s="31"/>
      <c r="Y23" s="30"/>
      <c r="Z23" s="31"/>
      <c r="AA23" s="30"/>
      <c r="AB23" s="31"/>
      <c r="AC23" s="30"/>
      <c r="AD23" s="31"/>
      <c r="AE23" s="1"/>
    </row>
    <row r="24" spans="1:31" ht="34.5" customHeight="1">
      <c r="A24" s="1"/>
      <c r="B24" s="32" t="s">
        <v>53</v>
      </c>
      <c r="C24" s="33"/>
      <c r="D24" s="33"/>
      <c r="E24" s="33"/>
      <c r="F24" s="34"/>
      <c r="G24" s="30"/>
      <c r="H24" s="31"/>
      <c r="I24" s="30"/>
      <c r="J24" s="31"/>
      <c r="K24" s="30"/>
      <c r="L24" s="31"/>
      <c r="M24" s="30"/>
      <c r="N24" s="31"/>
      <c r="O24" s="30"/>
      <c r="P24" s="31"/>
      <c r="Q24" s="30"/>
      <c r="R24" s="31"/>
      <c r="S24" s="30"/>
      <c r="T24" s="31"/>
      <c r="U24" s="30">
        <v>5482.95</v>
      </c>
      <c r="V24" s="31"/>
      <c r="W24" s="30"/>
      <c r="X24" s="31"/>
      <c r="Y24" s="30"/>
      <c r="Z24" s="31"/>
      <c r="AA24" s="30"/>
      <c r="AB24" s="31"/>
      <c r="AC24" s="30"/>
      <c r="AD24" s="31"/>
      <c r="AE24" s="1"/>
    </row>
    <row r="25" spans="1:31" ht="38.25" customHeight="1">
      <c r="A25" s="1"/>
      <c r="B25" s="32" t="s">
        <v>54</v>
      </c>
      <c r="C25" s="33"/>
      <c r="D25" s="33"/>
      <c r="E25" s="33"/>
      <c r="F25" s="34"/>
      <c r="G25" s="11"/>
      <c r="H25" s="12"/>
      <c r="I25" s="11"/>
      <c r="J25" s="12"/>
      <c r="K25" s="11"/>
      <c r="L25" s="12"/>
      <c r="M25" s="11"/>
      <c r="N25" s="12"/>
      <c r="O25" s="11"/>
      <c r="P25" s="12"/>
      <c r="Q25" s="11"/>
      <c r="R25" s="12"/>
      <c r="S25" s="11"/>
      <c r="T25" s="12"/>
      <c r="U25" s="30">
        <v>3881.58</v>
      </c>
      <c r="V25" s="31"/>
      <c r="W25" s="11"/>
      <c r="X25" s="12"/>
      <c r="Y25" s="11"/>
      <c r="Z25" s="12"/>
      <c r="AA25" s="11"/>
      <c r="AB25" s="12"/>
      <c r="AC25" s="11"/>
      <c r="AD25" s="12"/>
      <c r="AE25" s="1"/>
    </row>
    <row r="26" spans="1:31" ht="37.5" customHeight="1">
      <c r="A26" s="13"/>
      <c r="B26" s="32" t="s">
        <v>55</v>
      </c>
      <c r="C26" s="33"/>
      <c r="D26" s="33"/>
      <c r="E26" s="33"/>
      <c r="F26" s="34"/>
      <c r="G26" s="11"/>
      <c r="H26" s="12"/>
      <c r="I26" s="11"/>
      <c r="J26" s="12"/>
      <c r="K26" s="11"/>
      <c r="L26" s="12"/>
      <c r="M26" s="11"/>
      <c r="N26" s="12"/>
      <c r="O26" s="11"/>
      <c r="P26" s="12"/>
      <c r="Q26" s="11"/>
      <c r="R26" s="12"/>
      <c r="S26" s="11"/>
      <c r="T26" s="12"/>
      <c r="U26" s="30">
        <v>15266</v>
      </c>
      <c r="V26" s="31"/>
      <c r="W26" s="11"/>
      <c r="X26" s="12"/>
      <c r="Y26" s="11"/>
      <c r="Z26" s="12"/>
      <c r="AA26" s="11"/>
      <c r="AB26" s="12"/>
      <c r="AC26" s="11"/>
      <c r="AD26" s="12"/>
      <c r="AE26" s="1"/>
    </row>
    <row r="27" spans="1:31" ht="33" customHeight="1">
      <c r="A27" s="13"/>
      <c r="B27" s="32" t="s">
        <v>56</v>
      </c>
      <c r="C27" s="33"/>
      <c r="D27" s="33"/>
      <c r="E27" s="33"/>
      <c r="F27" s="34"/>
      <c r="G27" s="14"/>
      <c r="H27" s="15"/>
      <c r="I27" s="14"/>
      <c r="J27" s="15"/>
      <c r="K27" s="14"/>
      <c r="L27" s="15"/>
      <c r="M27" s="14"/>
      <c r="N27" s="15"/>
      <c r="O27" s="14"/>
      <c r="P27" s="15"/>
      <c r="Q27" s="14"/>
      <c r="R27" s="15"/>
      <c r="S27" s="14"/>
      <c r="T27" s="15"/>
      <c r="U27" s="30">
        <v>3399</v>
      </c>
      <c r="V27" s="31"/>
      <c r="W27" s="30"/>
      <c r="X27" s="31"/>
      <c r="Y27" s="14"/>
      <c r="Z27" s="15"/>
      <c r="AA27" s="14"/>
      <c r="AB27" s="15"/>
      <c r="AC27" s="14"/>
      <c r="AD27" s="15"/>
      <c r="AE27" s="1"/>
    </row>
    <row r="28" spans="1:31" ht="35.25" customHeight="1">
      <c r="A28" s="13"/>
      <c r="B28" s="32" t="s">
        <v>57</v>
      </c>
      <c r="C28" s="33"/>
      <c r="D28" s="33"/>
      <c r="E28" s="33"/>
      <c r="F28" s="34"/>
      <c r="G28" s="14"/>
      <c r="H28" s="15"/>
      <c r="I28" s="14"/>
      <c r="J28" s="15"/>
      <c r="K28" s="14"/>
      <c r="L28" s="15"/>
      <c r="M28" s="14"/>
      <c r="N28" s="15"/>
      <c r="O28" s="14"/>
      <c r="P28" s="15"/>
      <c r="Q28" s="14"/>
      <c r="R28" s="15"/>
      <c r="S28" s="14"/>
      <c r="T28" s="15"/>
      <c r="U28" s="14"/>
      <c r="V28" s="15"/>
      <c r="W28" s="30">
        <v>1409</v>
      </c>
      <c r="X28" s="31"/>
      <c r="Y28" s="14"/>
      <c r="Z28" s="15"/>
      <c r="AA28" s="14"/>
      <c r="AB28" s="15"/>
      <c r="AC28" s="14"/>
      <c r="AD28" s="15"/>
      <c r="AE28" s="1"/>
    </row>
    <row r="29" spans="1:31" ht="29.25" customHeight="1">
      <c r="A29" s="13"/>
      <c r="B29" s="35" t="s">
        <v>58</v>
      </c>
      <c r="C29" s="36"/>
      <c r="D29" s="36"/>
      <c r="E29" s="36"/>
      <c r="F29" s="37"/>
      <c r="G29" s="16"/>
      <c r="H29" s="17"/>
      <c r="I29" s="16"/>
      <c r="J29" s="17"/>
      <c r="K29" s="16"/>
      <c r="L29" s="17"/>
      <c r="M29" s="16"/>
      <c r="N29" s="17"/>
      <c r="O29" s="16"/>
      <c r="P29" s="17"/>
      <c r="Q29" s="16"/>
      <c r="R29" s="17"/>
      <c r="S29" s="16"/>
      <c r="T29" s="17"/>
      <c r="U29" s="16"/>
      <c r="V29" s="17"/>
      <c r="W29" s="16"/>
      <c r="X29" s="17"/>
      <c r="Y29" s="30"/>
      <c r="Z29" s="31"/>
      <c r="AA29" s="30">
        <v>8880</v>
      </c>
      <c r="AB29" s="31"/>
      <c r="AC29" s="16"/>
      <c r="AD29" s="17"/>
      <c r="AE29" s="1"/>
    </row>
    <row r="30" spans="1:31" ht="30.75" customHeight="1">
      <c r="A30" s="13"/>
      <c r="B30" s="35" t="s">
        <v>59</v>
      </c>
      <c r="C30" s="36"/>
      <c r="D30" s="36"/>
      <c r="E30" s="36"/>
      <c r="F30" s="37"/>
      <c r="G30" s="18"/>
      <c r="H30" s="19"/>
      <c r="I30" s="18"/>
      <c r="J30" s="19"/>
      <c r="K30" s="18"/>
      <c r="L30" s="19"/>
      <c r="M30" s="18"/>
      <c r="N30" s="19"/>
      <c r="O30" s="18"/>
      <c r="P30" s="19"/>
      <c r="Q30" s="18"/>
      <c r="R30" s="19"/>
      <c r="S30" s="18"/>
      <c r="T30" s="19"/>
      <c r="U30" s="18"/>
      <c r="V30" s="19"/>
      <c r="W30" s="18"/>
      <c r="X30" s="19"/>
      <c r="Y30" s="30"/>
      <c r="Z30" s="31"/>
      <c r="AA30" s="30">
        <v>2016.01</v>
      </c>
      <c r="AB30" s="31"/>
      <c r="AC30" s="18"/>
      <c r="AD30" s="19"/>
      <c r="AE30" s="1"/>
    </row>
    <row r="31" spans="1:31" ht="37.5" customHeight="1">
      <c r="A31" s="13"/>
      <c r="B31" s="38"/>
      <c r="C31" s="39"/>
      <c r="D31" s="39"/>
      <c r="E31" s="39"/>
      <c r="F31" s="40"/>
      <c r="G31" s="18"/>
      <c r="H31" s="19"/>
      <c r="I31" s="18"/>
      <c r="J31" s="19"/>
      <c r="K31" s="18"/>
      <c r="L31" s="19"/>
      <c r="M31" s="18"/>
      <c r="N31" s="19"/>
      <c r="O31" s="18"/>
      <c r="P31" s="19"/>
      <c r="Q31" s="18"/>
      <c r="R31" s="19"/>
      <c r="S31" s="18"/>
      <c r="T31" s="19"/>
      <c r="U31" s="18"/>
      <c r="V31" s="19"/>
      <c r="W31" s="18"/>
      <c r="X31" s="19"/>
      <c r="Y31" s="30"/>
      <c r="Z31" s="31"/>
      <c r="AA31" s="18"/>
      <c r="AB31" s="19"/>
      <c r="AC31" s="18"/>
      <c r="AD31" s="19"/>
      <c r="AE31" s="1"/>
    </row>
    <row r="32" spans="1:31" ht="32.25" customHeight="1">
      <c r="A32" s="13"/>
      <c r="B32" s="38"/>
      <c r="C32" s="39"/>
      <c r="D32" s="39"/>
      <c r="E32" s="39"/>
      <c r="F32" s="40"/>
      <c r="G32" s="20"/>
      <c r="H32" s="21"/>
      <c r="I32" s="20"/>
      <c r="J32" s="21"/>
      <c r="K32" s="20"/>
      <c r="L32" s="21"/>
      <c r="M32" s="20"/>
      <c r="N32" s="21"/>
      <c r="O32" s="20"/>
      <c r="P32" s="21"/>
      <c r="Q32" s="20"/>
      <c r="R32" s="21"/>
      <c r="S32" s="20"/>
      <c r="T32" s="21"/>
      <c r="U32" s="20"/>
      <c r="V32" s="21"/>
      <c r="W32" s="20"/>
      <c r="X32" s="21"/>
      <c r="Y32" s="30"/>
      <c r="Z32" s="31"/>
      <c r="AA32" s="20"/>
      <c r="AB32" s="21"/>
      <c r="AC32" s="20"/>
      <c r="AD32" s="21"/>
      <c r="AE32" s="1"/>
    </row>
    <row r="33" spans="1:31" ht="32.25" customHeight="1">
      <c r="A33" s="13"/>
      <c r="B33" s="38"/>
      <c r="C33" s="39"/>
      <c r="D33" s="39"/>
      <c r="E33" s="39"/>
      <c r="F33" s="40"/>
      <c r="G33" s="20"/>
      <c r="H33" s="21"/>
      <c r="I33" s="20"/>
      <c r="J33" s="21"/>
      <c r="K33" s="20"/>
      <c r="L33" s="21"/>
      <c r="M33" s="20"/>
      <c r="N33" s="21"/>
      <c r="O33" s="20"/>
      <c r="P33" s="21"/>
      <c r="Q33" s="20"/>
      <c r="R33" s="21"/>
      <c r="S33" s="20"/>
      <c r="T33" s="21"/>
      <c r="U33" s="20"/>
      <c r="V33" s="21"/>
      <c r="W33" s="20"/>
      <c r="X33" s="21"/>
      <c r="Y33" s="30"/>
      <c r="Z33" s="31"/>
      <c r="AA33" s="20"/>
      <c r="AB33" s="21"/>
      <c r="AC33" s="20"/>
      <c r="AD33" s="21"/>
      <c r="AE33" s="1"/>
    </row>
    <row r="34" spans="1:31" ht="39.75" customHeight="1">
      <c r="A34" s="13"/>
      <c r="B34" s="38"/>
      <c r="C34" s="39"/>
      <c r="D34" s="39"/>
      <c r="E34" s="39"/>
      <c r="F34" s="40"/>
      <c r="G34" s="20"/>
      <c r="H34" s="21"/>
      <c r="I34" s="20"/>
      <c r="J34" s="21"/>
      <c r="K34" s="20"/>
      <c r="L34" s="21"/>
      <c r="M34" s="20"/>
      <c r="N34" s="21"/>
      <c r="O34" s="20"/>
      <c r="P34" s="21"/>
      <c r="Q34" s="20"/>
      <c r="R34" s="21"/>
      <c r="S34" s="20"/>
      <c r="T34" s="21"/>
      <c r="U34" s="20"/>
      <c r="V34" s="21"/>
      <c r="W34" s="20"/>
      <c r="X34" s="21"/>
      <c r="Y34" s="30"/>
      <c r="Z34" s="31"/>
      <c r="AA34" s="30"/>
      <c r="AB34" s="31"/>
      <c r="AC34" s="20"/>
      <c r="AD34" s="21"/>
      <c r="AE34" s="1"/>
    </row>
    <row r="35" spans="1:31" ht="36.75" customHeight="1">
      <c r="A35" s="13"/>
      <c r="B35" s="38"/>
      <c r="C35" s="39"/>
      <c r="D35" s="39"/>
      <c r="E35" s="39"/>
      <c r="F35" s="40"/>
      <c r="G35" s="22"/>
      <c r="H35" s="23"/>
      <c r="I35" s="22"/>
      <c r="J35" s="23"/>
      <c r="K35" s="22"/>
      <c r="L35" s="23"/>
      <c r="M35" s="22"/>
      <c r="N35" s="23"/>
      <c r="O35" s="22"/>
      <c r="P35" s="23"/>
      <c r="Q35" s="22"/>
      <c r="R35" s="23"/>
      <c r="S35" s="22"/>
      <c r="T35" s="23"/>
      <c r="U35" s="22"/>
      <c r="V35" s="23"/>
      <c r="W35" s="22"/>
      <c r="X35" s="23"/>
      <c r="Y35" s="22"/>
      <c r="Z35" s="23"/>
      <c r="AA35" s="30"/>
      <c r="AB35" s="31"/>
      <c r="AC35" s="22"/>
      <c r="AD35" s="23"/>
      <c r="AE35" s="1"/>
    </row>
    <row r="36" spans="1:31" ht="39" customHeight="1">
      <c r="A36" s="13"/>
      <c r="B36" s="38"/>
      <c r="C36" s="39"/>
      <c r="D36" s="39"/>
      <c r="E36" s="39"/>
      <c r="F36" s="40"/>
      <c r="G36" s="22"/>
      <c r="H36" s="23"/>
      <c r="I36" s="22"/>
      <c r="J36" s="23"/>
      <c r="K36" s="22"/>
      <c r="L36" s="23"/>
      <c r="M36" s="22"/>
      <c r="N36" s="23"/>
      <c r="O36" s="22"/>
      <c r="P36" s="23"/>
      <c r="Q36" s="22"/>
      <c r="R36" s="23"/>
      <c r="S36" s="22"/>
      <c r="T36" s="23"/>
      <c r="U36" s="22"/>
      <c r="V36" s="23"/>
      <c r="W36" s="22"/>
      <c r="X36" s="23"/>
      <c r="Y36" s="22"/>
      <c r="Z36" s="23"/>
      <c r="AA36" s="30"/>
      <c r="AB36" s="31"/>
      <c r="AC36" s="22"/>
      <c r="AD36" s="23"/>
      <c r="AE36" s="1"/>
    </row>
    <row r="37" spans="1:31" ht="33.75" customHeight="1">
      <c r="A37" s="13"/>
      <c r="B37" s="38"/>
      <c r="C37" s="39"/>
      <c r="D37" s="39"/>
      <c r="E37" s="39"/>
      <c r="F37" s="40"/>
      <c r="G37" s="24"/>
      <c r="H37" s="25"/>
      <c r="I37" s="24"/>
      <c r="J37" s="25"/>
      <c r="K37" s="24"/>
      <c r="L37" s="25"/>
      <c r="M37" s="24"/>
      <c r="N37" s="25"/>
      <c r="O37" s="24"/>
      <c r="P37" s="25"/>
      <c r="Q37" s="24"/>
      <c r="R37" s="25"/>
      <c r="S37" s="24"/>
      <c r="T37" s="25"/>
      <c r="U37" s="24"/>
      <c r="V37" s="25"/>
      <c r="W37" s="24"/>
      <c r="X37" s="25"/>
      <c r="Y37" s="24"/>
      <c r="Z37" s="25"/>
      <c r="AA37" s="30"/>
      <c r="AB37" s="31"/>
      <c r="AC37" s="24"/>
      <c r="AD37" s="25"/>
      <c r="AE37" s="1"/>
    </row>
    <row r="38" spans="1:31" ht="33.75" customHeight="1">
      <c r="A38" s="13"/>
      <c r="B38" s="38"/>
      <c r="C38" s="39"/>
      <c r="D38" s="39"/>
      <c r="E38" s="39"/>
      <c r="F38" s="40"/>
      <c r="G38" s="24"/>
      <c r="H38" s="25"/>
      <c r="I38" s="24"/>
      <c r="J38" s="25"/>
      <c r="K38" s="24"/>
      <c r="L38" s="25"/>
      <c r="M38" s="24"/>
      <c r="N38" s="25"/>
      <c r="O38" s="24"/>
      <c r="P38" s="25"/>
      <c r="Q38" s="24"/>
      <c r="R38" s="25"/>
      <c r="S38" s="24"/>
      <c r="T38" s="25"/>
      <c r="U38" s="24"/>
      <c r="V38" s="25"/>
      <c r="W38" s="24"/>
      <c r="X38" s="25"/>
      <c r="Y38" s="24"/>
      <c r="Z38" s="25"/>
      <c r="AA38" s="30"/>
      <c r="AB38" s="31"/>
      <c r="AC38" s="24"/>
      <c r="AD38" s="25"/>
      <c r="AE38" s="1"/>
    </row>
    <row r="39" spans="1:31" ht="33.75" customHeight="1">
      <c r="A39" s="13"/>
      <c r="B39" s="38"/>
      <c r="C39" s="39"/>
      <c r="D39" s="39"/>
      <c r="E39" s="39"/>
      <c r="F39" s="40"/>
      <c r="G39" s="26"/>
      <c r="H39" s="27"/>
      <c r="I39" s="26"/>
      <c r="J39" s="27"/>
      <c r="K39" s="26"/>
      <c r="L39" s="27"/>
      <c r="M39" s="26"/>
      <c r="N39" s="27"/>
      <c r="O39" s="26"/>
      <c r="P39" s="27"/>
      <c r="Q39" s="26"/>
      <c r="R39" s="27"/>
      <c r="S39" s="26"/>
      <c r="T39" s="27"/>
      <c r="U39" s="26"/>
      <c r="V39" s="27"/>
      <c r="W39" s="26"/>
      <c r="X39" s="27"/>
      <c r="Y39" s="26"/>
      <c r="Z39" s="27"/>
      <c r="AA39" s="26"/>
      <c r="AB39" s="27"/>
      <c r="AC39" s="30"/>
      <c r="AD39" s="31"/>
      <c r="AE39" s="1"/>
    </row>
    <row r="40" spans="1:31" ht="33.75" customHeight="1">
      <c r="A40" s="13"/>
      <c r="B40" s="38"/>
      <c r="C40" s="39"/>
      <c r="D40" s="39"/>
      <c r="E40" s="39"/>
      <c r="F40" s="40"/>
      <c r="G40" s="28"/>
      <c r="H40" s="29"/>
      <c r="I40" s="28"/>
      <c r="J40" s="29"/>
      <c r="K40" s="28"/>
      <c r="L40" s="29"/>
      <c r="M40" s="28"/>
      <c r="N40" s="29"/>
      <c r="O40" s="28"/>
      <c r="P40" s="29"/>
      <c r="Q40" s="28"/>
      <c r="R40" s="29"/>
      <c r="S40" s="28"/>
      <c r="T40" s="29"/>
      <c r="U40" s="28"/>
      <c r="V40" s="29"/>
      <c r="W40" s="28"/>
      <c r="X40" s="29"/>
      <c r="Y40" s="28"/>
      <c r="Z40" s="29"/>
      <c r="AA40" s="28"/>
      <c r="AB40" s="29"/>
      <c r="AC40" s="30"/>
      <c r="AD40" s="31"/>
      <c r="AE40" s="1"/>
    </row>
    <row r="41" spans="1:31" ht="20.25" customHeight="1">
      <c r="A41" s="1"/>
      <c r="B41" s="32"/>
      <c r="C41" s="33"/>
      <c r="D41" s="33"/>
      <c r="E41" s="33"/>
      <c r="F41" s="34"/>
      <c r="G41" s="30"/>
      <c r="H41" s="31"/>
      <c r="I41" s="30"/>
      <c r="J41" s="31"/>
      <c r="K41" s="30"/>
      <c r="L41" s="31"/>
      <c r="M41" s="30"/>
      <c r="N41" s="31"/>
      <c r="O41" s="30"/>
      <c r="P41" s="31"/>
      <c r="Q41" s="30"/>
      <c r="R41" s="31"/>
      <c r="S41" s="30"/>
      <c r="T41" s="31"/>
      <c r="U41" s="30"/>
      <c r="V41" s="31"/>
      <c r="W41" s="30"/>
      <c r="X41" s="31"/>
      <c r="Y41" s="30"/>
      <c r="Z41" s="31"/>
      <c r="AA41" s="30"/>
      <c r="AB41" s="31"/>
      <c r="AC41" s="30"/>
      <c r="AD41" s="31"/>
      <c r="AE41" s="1"/>
    </row>
    <row r="42" spans="1:31">
      <c r="A42" s="1"/>
      <c r="B42" s="52"/>
      <c r="C42" s="53"/>
      <c r="D42" s="53"/>
      <c r="E42" s="53"/>
      <c r="F42" s="54"/>
      <c r="G42" s="30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31"/>
      <c r="AE42" s="1"/>
    </row>
    <row r="43" spans="1:31">
      <c r="A43" s="1">
        <v>3</v>
      </c>
      <c r="B43" s="46" t="s">
        <v>27</v>
      </c>
      <c r="C43" s="47"/>
      <c r="D43" s="47"/>
      <c r="E43" s="47"/>
      <c r="F43" s="48"/>
      <c r="G43" s="30">
        <f>SUM(G44:H53)</f>
        <v>34565.944499999998</v>
      </c>
      <c r="H43" s="31"/>
      <c r="I43" s="30">
        <f t="shared" ref="I43" si="11">SUM(I44:J53)</f>
        <v>34565.944499999998</v>
      </c>
      <c r="J43" s="31"/>
      <c r="K43" s="30">
        <f t="shared" ref="K43" si="12">SUM(K44:L53)</f>
        <v>34565.944499999998</v>
      </c>
      <c r="L43" s="31"/>
      <c r="M43" s="30">
        <f t="shared" ref="M43" si="13">SUM(M44:N53)</f>
        <v>34565.944499999998</v>
      </c>
      <c r="N43" s="31"/>
      <c r="O43" s="30">
        <f t="shared" ref="O43" si="14">SUM(O44:P53)</f>
        <v>34565.944499999998</v>
      </c>
      <c r="P43" s="31"/>
      <c r="Q43" s="30">
        <f t="shared" ref="Q43" si="15">SUM(Q44:R53)</f>
        <v>34560.8125</v>
      </c>
      <c r="R43" s="31"/>
      <c r="S43" s="30">
        <f t="shared" ref="S43" si="16">SUM(S44:T53)</f>
        <v>34560.8125</v>
      </c>
      <c r="T43" s="31"/>
      <c r="U43" s="30">
        <f t="shared" ref="U43" si="17">SUM(U44:V53)</f>
        <v>34560.8125</v>
      </c>
      <c r="V43" s="31"/>
      <c r="W43" s="30">
        <f t="shared" ref="W43" si="18">SUM(W44:X53)</f>
        <v>34560.8125</v>
      </c>
      <c r="X43" s="31"/>
      <c r="Y43" s="30">
        <f t="shared" ref="Y43" si="19">SUM(Y44:Z53)</f>
        <v>34560.8125</v>
      </c>
      <c r="Z43" s="31"/>
      <c r="AA43" s="30">
        <f t="shared" ref="AA43" si="20">SUM(AA44:AB53)</f>
        <v>34560.8125</v>
      </c>
      <c r="AB43" s="31"/>
      <c r="AC43" s="30">
        <f t="shared" ref="AC43" si="21">SUM(AC44:AD53)</f>
        <v>34560.8125</v>
      </c>
      <c r="AD43" s="31"/>
      <c r="AE43" s="1">
        <f t="shared" ref="AE43:AE55" si="22">SUM(G43:AC43)</f>
        <v>414755.41</v>
      </c>
    </row>
    <row r="44" spans="1:31">
      <c r="A44" s="1"/>
      <c r="B44" s="59" t="s">
        <v>20</v>
      </c>
      <c r="C44" s="59"/>
      <c r="D44" s="59"/>
      <c r="E44" s="59"/>
      <c r="F44" s="3">
        <v>1.92</v>
      </c>
      <c r="G44" s="30">
        <f t="shared" ref="G44:G53" si="23">F44*2726-(63.7*F44*0.5)</f>
        <v>5172.768</v>
      </c>
      <c r="H44" s="31"/>
      <c r="I44" s="30">
        <f t="shared" ref="I44:I53" si="24">F44*2726-(63.7*F44*0.5)</f>
        <v>5172.768</v>
      </c>
      <c r="J44" s="31"/>
      <c r="K44" s="30">
        <f t="shared" ref="K44:K53" si="25">F44*2726-(63.7*F44*0.5)</f>
        <v>5172.768</v>
      </c>
      <c r="L44" s="31"/>
      <c r="M44" s="30">
        <f t="shared" ref="M44:M53" si="26">F44*2726-(63.7*F44*0.5)</f>
        <v>5172.768</v>
      </c>
      <c r="N44" s="31"/>
      <c r="O44" s="30">
        <f t="shared" ref="O44:O53" si="27">F44*2726-(63.7*F44*0.5)</f>
        <v>5172.768</v>
      </c>
      <c r="P44" s="31"/>
      <c r="Q44" s="30">
        <f>F44*P4-(63.7*F44*0.5)</f>
        <v>5172</v>
      </c>
      <c r="R44" s="31"/>
      <c r="S44" s="30">
        <f>F44*P4-(63.7*F44*0.5)</f>
        <v>5172</v>
      </c>
      <c r="T44" s="31"/>
      <c r="U44" s="30">
        <f>F44*P4-(63.7*F44*0.5)</f>
        <v>5172</v>
      </c>
      <c r="V44" s="31"/>
      <c r="W44" s="30">
        <f>F44*P4-(63.7*F44*0.5)</f>
        <v>5172</v>
      </c>
      <c r="X44" s="31"/>
      <c r="Y44" s="30">
        <f>F44*P4-(63.7*F44*0.5)</f>
        <v>5172</v>
      </c>
      <c r="Z44" s="31"/>
      <c r="AA44" s="30">
        <f>F44*P4-(63.7*F44*0.5)</f>
        <v>5172</v>
      </c>
      <c r="AB44" s="31"/>
      <c r="AC44" s="30">
        <f>F44*P4-(63.7*F44*0.5)</f>
        <v>5172</v>
      </c>
      <c r="AD44" s="31"/>
      <c r="AE44" s="1">
        <f t="shared" si="22"/>
        <v>62067.839999999997</v>
      </c>
    </row>
    <row r="45" spans="1:31" ht="30.75" customHeight="1">
      <c r="A45" s="1"/>
      <c r="B45" s="52" t="s">
        <v>36</v>
      </c>
      <c r="C45" s="53"/>
      <c r="D45" s="53"/>
      <c r="E45" s="54"/>
      <c r="F45" s="4">
        <v>2.2599999999999998</v>
      </c>
      <c r="G45" s="30">
        <f t="shared" si="23"/>
        <v>6088.7789999999995</v>
      </c>
      <c r="H45" s="31"/>
      <c r="I45" s="30">
        <f t="shared" si="24"/>
        <v>6088.7789999999995</v>
      </c>
      <c r="J45" s="31"/>
      <c r="K45" s="30">
        <f t="shared" si="25"/>
        <v>6088.7789999999995</v>
      </c>
      <c r="L45" s="31"/>
      <c r="M45" s="30">
        <f t="shared" si="26"/>
        <v>6088.7789999999995</v>
      </c>
      <c r="N45" s="31"/>
      <c r="O45" s="30">
        <f t="shared" si="27"/>
        <v>6088.7789999999995</v>
      </c>
      <c r="P45" s="31"/>
      <c r="Q45" s="30">
        <f>F45*P4-(63.7*F45*0.5)</f>
        <v>6087.8749999999991</v>
      </c>
      <c r="R45" s="31"/>
      <c r="S45" s="30">
        <f>F45*P4-(63.7*F45*0.5)</f>
        <v>6087.8749999999991</v>
      </c>
      <c r="T45" s="31"/>
      <c r="U45" s="30">
        <f>F45*P4-(63.7*F45*0.5)</f>
        <v>6087.8749999999991</v>
      </c>
      <c r="V45" s="31"/>
      <c r="W45" s="30">
        <f>F45*P4-(63.7*F45*0.5)</f>
        <v>6087.8749999999991</v>
      </c>
      <c r="X45" s="31"/>
      <c r="Y45" s="30">
        <f>F45*P4-(63.7*F45*0.5)</f>
        <v>6087.8749999999991</v>
      </c>
      <c r="Z45" s="31"/>
      <c r="AA45" s="30">
        <f>F45*P4-(63.7*F45*0.5)</f>
        <v>6087.8749999999991</v>
      </c>
      <c r="AB45" s="31"/>
      <c r="AC45" s="30">
        <f>F45*P4-(63.7*F45*0.5)</f>
        <v>6087.8749999999991</v>
      </c>
      <c r="AD45" s="31"/>
      <c r="AE45" s="1">
        <f t="shared" si="22"/>
        <v>73059.01999999999</v>
      </c>
    </row>
    <row r="46" spans="1:31" ht="27" customHeight="1">
      <c r="A46" s="1"/>
      <c r="B46" s="52" t="s">
        <v>21</v>
      </c>
      <c r="C46" s="53"/>
      <c r="D46" s="53"/>
      <c r="E46" s="54"/>
      <c r="F46" s="3">
        <v>4.84</v>
      </c>
      <c r="G46" s="30">
        <f t="shared" si="23"/>
        <v>13039.686</v>
      </c>
      <c r="H46" s="31"/>
      <c r="I46" s="30">
        <f t="shared" si="24"/>
        <v>13039.686</v>
      </c>
      <c r="J46" s="31"/>
      <c r="K46" s="30">
        <f t="shared" si="25"/>
        <v>13039.686</v>
      </c>
      <c r="L46" s="31"/>
      <c r="M46" s="30">
        <f t="shared" si="26"/>
        <v>13039.686</v>
      </c>
      <c r="N46" s="31"/>
      <c r="O46" s="30">
        <f t="shared" si="27"/>
        <v>13039.686</v>
      </c>
      <c r="P46" s="31"/>
      <c r="Q46" s="30">
        <f>F46*P4-(63.7*F46*0.5)</f>
        <v>13037.749999999998</v>
      </c>
      <c r="R46" s="31"/>
      <c r="S46" s="30">
        <f>F46*P4-(63.7*F46*0.5)</f>
        <v>13037.749999999998</v>
      </c>
      <c r="T46" s="31"/>
      <c r="U46" s="30">
        <f>F46*P4-(63.7*F46*0.5)</f>
        <v>13037.749999999998</v>
      </c>
      <c r="V46" s="31"/>
      <c r="W46" s="30">
        <f>F46*P4-(63.7*F46*0.5)</f>
        <v>13037.749999999998</v>
      </c>
      <c r="X46" s="31"/>
      <c r="Y46" s="30">
        <f>F46*P4-(63.7*F46*0.5)</f>
        <v>13037.749999999998</v>
      </c>
      <c r="Z46" s="31"/>
      <c r="AA46" s="30">
        <f>F46*P4-(63.7*F46*0.5)</f>
        <v>13037.749999999998</v>
      </c>
      <c r="AB46" s="31"/>
      <c r="AC46" s="30">
        <f>F46*P4-(63.7*F46*0.5)</f>
        <v>13037.749999999998</v>
      </c>
      <c r="AD46" s="31"/>
      <c r="AE46" s="1">
        <f t="shared" si="22"/>
        <v>156462.68</v>
      </c>
    </row>
    <row r="47" spans="1:31" ht="60" customHeight="1">
      <c r="A47" s="1"/>
      <c r="B47" s="52" t="s">
        <v>22</v>
      </c>
      <c r="C47" s="53"/>
      <c r="D47" s="53"/>
      <c r="E47" s="54"/>
      <c r="F47" s="4">
        <v>0.91</v>
      </c>
      <c r="G47" s="30">
        <f t="shared" si="23"/>
        <v>2451.6765000000005</v>
      </c>
      <c r="H47" s="31"/>
      <c r="I47" s="30">
        <f t="shared" si="24"/>
        <v>2451.6765000000005</v>
      </c>
      <c r="J47" s="31"/>
      <c r="K47" s="30">
        <f t="shared" si="25"/>
        <v>2451.6765000000005</v>
      </c>
      <c r="L47" s="31"/>
      <c r="M47" s="30">
        <f t="shared" si="26"/>
        <v>2451.6765000000005</v>
      </c>
      <c r="N47" s="31"/>
      <c r="O47" s="30">
        <f t="shared" si="27"/>
        <v>2451.6765000000005</v>
      </c>
      <c r="P47" s="31"/>
      <c r="Q47" s="30">
        <f>F47*P4-(63.7*F47*0.5)</f>
        <v>2451.3125</v>
      </c>
      <c r="R47" s="31"/>
      <c r="S47" s="30">
        <f>F47*P4-(63.7*F47*0.5)</f>
        <v>2451.3125</v>
      </c>
      <c r="T47" s="31"/>
      <c r="U47" s="30">
        <f>F47*P4-(63.7*F47*0.5)</f>
        <v>2451.3125</v>
      </c>
      <c r="V47" s="31"/>
      <c r="W47" s="30">
        <f>F47*P4-(63.7*F47*0.5)</f>
        <v>2451.3125</v>
      </c>
      <c r="X47" s="31"/>
      <c r="Y47" s="30">
        <f>F47*P4-(63.7*F47*0.5)</f>
        <v>2451.3125</v>
      </c>
      <c r="Z47" s="31"/>
      <c r="AA47" s="30">
        <f>F47*P4-(63.7*F47*0.5)</f>
        <v>2451.3125</v>
      </c>
      <c r="AB47" s="31"/>
      <c r="AC47" s="30">
        <f>F47*P4-(63.7*F47*0.5)</f>
        <v>2451.3125</v>
      </c>
      <c r="AD47" s="31"/>
      <c r="AE47" s="1">
        <f t="shared" si="22"/>
        <v>29417.570000000003</v>
      </c>
    </row>
    <row r="48" spans="1:31" ht="58.5" customHeight="1">
      <c r="A48" s="1"/>
      <c r="B48" s="52" t="s">
        <v>23</v>
      </c>
      <c r="C48" s="53"/>
      <c r="D48" s="53"/>
      <c r="E48" s="54"/>
      <c r="F48" s="4">
        <v>0.72</v>
      </c>
      <c r="G48" s="30">
        <f t="shared" si="23"/>
        <v>1939.788</v>
      </c>
      <c r="H48" s="31"/>
      <c r="I48" s="30">
        <f t="shared" si="24"/>
        <v>1939.788</v>
      </c>
      <c r="J48" s="31"/>
      <c r="K48" s="30">
        <f t="shared" si="25"/>
        <v>1939.788</v>
      </c>
      <c r="L48" s="31"/>
      <c r="M48" s="30">
        <f t="shared" si="26"/>
        <v>1939.788</v>
      </c>
      <c r="N48" s="31"/>
      <c r="O48" s="30">
        <f t="shared" si="27"/>
        <v>1939.788</v>
      </c>
      <c r="P48" s="31"/>
      <c r="Q48" s="30">
        <f>F48*P4-(63.7*F48*0.5)</f>
        <v>1939.4999999999998</v>
      </c>
      <c r="R48" s="31"/>
      <c r="S48" s="30">
        <f>F48*P4-(63.7*F48*0.5)</f>
        <v>1939.4999999999998</v>
      </c>
      <c r="T48" s="31"/>
      <c r="U48" s="30">
        <f>F48*P4-(63.7*F48*0.5)</f>
        <v>1939.4999999999998</v>
      </c>
      <c r="V48" s="31"/>
      <c r="W48" s="30">
        <f>F48*P4-(63.7*F48*0.5)</f>
        <v>1939.4999999999998</v>
      </c>
      <c r="X48" s="31"/>
      <c r="Y48" s="30">
        <f>F48*P4-(63.7*F48*0.5)</f>
        <v>1939.4999999999998</v>
      </c>
      <c r="Z48" s="31"/>
      <c r="AA48" s="30">
        <f>F48*P4-(63.7*F48*0.5)</f>
        <v>1939.4999999999998</v>
      </c>
      <c r="AB48" s="31"/>
      <c r="AC48" s="30">
        <f>F48*P4-(63.7*F48*0.5)</f>
        <v>1939.4999999999998</v>
      </c>
      <c r="AD48" s="31"/>
      <c r="AE48" s="1">
        <f t="shared" si="22"/>
        <v>23275.439999999999</v>
      </c>
    </row>
    <row r="49" spans="1:31" ht="45.75" customHeight="1">
      <c r="A49" s="1"/>
      <c r="B49" s="52" t="s">
        <v>24</v>
      </c>
      <c r="C49" s="53"/>
      <c r="D49" s="53"/>
      <c r="E49" s="54"/>
      <c r="F49" s="4">
        <v>1.67</v>
      </c>
      <c r="G49" s="30">
        <f t="shared" si="23"/>
        <v>4499.2304999999997</v>
      </c>
      <c r="H49" s="31"/>
      <c r="I49" s="30">
        <f t="shared" si="24"/>
        <v>4499.2304999999997</v>
      </c>
      <c r="J49" s="31"/>
      <c r="K49" s="30">
        <f t="shared" si="25"/>
        <v>4499.2304999999997</v>
      </c>
      <c r="L49" s="31"/>
      <c r="M49" s="30">
        <f t="shared" si="26"/>
        <v>4499.2304999999997</v>
      </c>
      <c r="N49" s="31"/>
      <c r="O49" s="30">
        <f t="shared" si="27"/>
        <v>4499.2304999999997</v>
      </c>
      <c r="P49" s="31"/>
      <c r="Q49" s="30">
        <f>F49*P4-(63.7*F49*0.5)</f>
        <v>4498.5624999999991</v>
      </c>
      <c r="R49" s="31"/>
      <c r="S49" s="30">
        <f>F49*P4-(63.7*F49*0.5)</f>
        <v>4498.5624999999991</v>
      </c>
      <c r="T49" s="31"/>
      <c r="U49" s="30">
        <f>F49*P4-(63.7*F49*0.5)</f>
        <v>4498.5624999999991</v>
      </c>
      <c r="V49" s="31"/>
      <c r="W49" s="30">
        <f>F49*P4-(63.7*F49*0.5)</f>
        <v>4498.5624999999991</v>
      </c>
      <c r="X49" s="31"/>
      <c r="Y49" s="30">
        <f>F49*P4-(63.7*F49*0.5)</f>
        <v>4498.5624999999991</v>
      </c>
      <c r="Z49" s="31"/>
      <c r="AA49" s="30">
        <f>F49*P4-(63.7*F49*0.5)</f>
        <v>4498.5624999999991</v>
      </c>
      <c r="AB49" s="31"/>
      <c r="AC49" s="30">
        <f>F49*P4-(63.7*F49*0.5)</f>
        <v>4498.5624999999991</v>
      </c>
      <c r="AD49" s="31"/>
      <c r="AE49" s="1">
        <f t="shared" si="22"/>
        <v>53986.09</v>
      </c>
    </row>
    <row r="50" spans="1:31" ht="21" customHeight="1">
      <c r="A50" s="1"/>
      <c r="B50" s="32" t="s">
        <v>39</v>
      </c>
      <c r="C50" s="33"/>
      <c r="D50" s="33"/>
      <c r="E50" s="34"/>
      <c r="F50" s="10">
        <v>0.1</v>
      </c>
      <c r="G50" s="30">
        <f t="shared" si="23"/>
        <v>269.41500000000002</v>
      </c>
      <c r="H50" s="31"/>
      <c r="I50" s="30">
        <f t="shared" si="24"/>
        <v>269.41500000000002</v>
      </c>
      <c r="J50" s="31"/>
      <c r="K50" s="30">
        <f t="shared" si="25"/>
        <v>269.41500000000002</v>
      </c>
      <c r="L50" s="31"/>
      <c r="M50" s="30">
        <f t="shared" si="26"/>
        <v>269.41500000000002</v>
      </c>
      <c r="N50" s="31"/>
      <c r="O50" s="30">
        <f t="shared" si="27"/>
        <v>269.41500000000002</v>
      </c>
      <c r="P50" s="31"/>
      <c r="Q50" s="30">
        <f>F50*P4-(63.7*F50*0.5)</f>
        <v>269.375</v>
      </c>
      <c r="R50" s="31"/>
      <c r="S50" s="30">
        <f>F50*P4-(63.7*F50*0.5)</f>
        <v>269.375</v>
      </c>
      <c r="T50" s="31"/>
      <c r="U50" s="30">
        <f>F50*P4-(63.7*F50*0.5)</f>
        <v>269.375</v>
      </c>
      <c r="V50" s="31"/>
      <c r="W50" s="30">
        <f>F50*P4-(63.7*F50*0.5)</f>
        <v>269.375</v>
      </c>
      <c r="X50" s="31"/>
      <c r="Y50" s="30">
        <f>F50*P4-(63.7*F50*0.5)</f>
        <v>269.375</v>
      </c>
      <c r="Z50" s="31"/>
      <c r="AA50" s="30">
        <f>F50*P4-(63.7*F50*0.5)</f>
        <v>269.375</v>
      </c>
      <c r="AB50" s="31"/>
      <c r="AC50" s="30">
        <f>F50*P4-(63.7*F50*0.5)</f>
        <v>269.375</v>
      </c>
      <c r="AD50" s="31"/>
      <c r="AE50" s="1">
        <f t="shared" si="22"/>
        <v>3232.7</v>
      </c>
    </row>
    <row r="51" spans="1:31" ht="22.5" customHeight="1">
      <c r="A51" s="1"/>
      <c r="B51" s="32" t="s">
        <v>40</v>
      </c>
      <c r="C51" s="33"/>
      <c r="D51" s="33"/>
      <c r="E51" s="34"/>
      <c r="F51" s="10">
        <v>0.14000000000000001</v>
      </c>
      <c r="G51" s="30">
        <f t="shared" si="23"/>
        <v>377.18100000000004</v>
      </c>
      <c r="H51" s="31"/>
      <c r="I51" s="30">
        <f t="shared" si="24"/>
        <v>377.18100000000004</v>
      </c>
      <c r="J51" s="31"/>
      <c r="K51" s="30">
        <f t="shared" si="25"/>
        <v>377.18100000000004</v>
      </c>
      <c r="L51" s="31"/>
      <c r="M51" s="30">
        <f t="shared" si="26"/>
        <v>377.18100000000004</v>
      </c>
      <c r="N51" s="31"/>
      <c r="O51" s="30">
        <f t="shared" si="27"/>
        <v>377.18100000000004</v>
      </c>
      <c r="P51" s="31"/>
      <c r="Q51" s="30">
        <f>F51*P4-(63.7*F51*0.5)</f>
        <v>377.125</v>
      </c>
      <c r="R51" s="31"/>
      <c r="S51" s="30">
        <f>F51*P4-(63.7*F51*0.5)</f>
        <v>377.125</v>
      </c>
      <c r="T51" s="31"/>
      <c r="U51" s="30">
        <f>F51*P4-(63.7*F51*0.5)</f>
        <v>377.125</v>
      </c>
      <c r="V51" s="31"/>
      <c r="W51" s="30">
        <f>F51*P4-(63.7*F51*0.5)</f>
        <v>377.125</v>
      </c>
      <c r="X51" s="31"/>
      <c r="Y51" s="30">
        <f>F51*P4-(63.7*F51*0.5)</f>
        <v>377.125</v>
      </c>
      <c r="Z51" s="31"/>
      <c r="AA51" s="30">
        <f>F51*P4-(63.7*F51*0.5)</f>
        <v>377.125</v>
      </c>
      <c r="AB51" s="31"/>
      <c r="AC51" s="30">
        <f>F51*P4-(63.7*F51*0.5)</f>
        <v>377.125</v>
      </c>
      <c r="AD51" s="31"/>
      <c r="AE51" s="1">
        <f t="shared" si="22"/>
        <v>4525.7800000000007</v>
      </c>
    </row>
    <row r="52" spans="1:31" ht="26.25" customHeight="1">
      <c r="A52" s="1"/>
      <c r="B52" s="32" t="s">
        <v>41</v>
      </c>
      <c r="C52" s="33"/>
      <c r="D52" s="33"/>
      <c r="E52" s="34"/>
      <c r="F52" s="10">
        <v>0.18</v>
      </c>
      <c r="G52" s="30">
        <f t="shared" si="23"/>
        <v>484.947</v>
      </c>
      <c r="H52" s="31"/>
      <c r="I52" s="30">
        <f t="shared" si="24"/>
        <v>484.947</v>
      </c>
      <c r="J52" s="31"/>
      <c r="K52" s="30">
        <f t="shared" si="25"/>
        <v>484.947</v>
      </c>
      <c r="L52" s="31"/>
      <c r="M52" s="30">
        <f t="shared" si="26"/>
        <v>484.947</v>
      </c>
      <c r="N52" s="31"/>
      <c r="O52" s="30">
        <f t="shared" si="27"/>
        <v>484.947</v>
      </c>
      <c r="P52" s="31"/>
      <c r="Q52" s="30">
        <f>F52*P4-(63.7*F52*0.5)</f>
        <v>484.87499999999994</v>
      </c>
      <c r="R52" s="31"/>
      <c r="S52" s="30">
        <f>F52*P4-(63.7*F52*0.5)</f>
        <v>484.87499999999994</v>
      </c>
      <c r="T52" s="31"/>
      <c r="U52" s="30">
        <f>F52*P4-(63.7*F52*0.5)</f>
        <v>484.87499999999994</v>
      </c>
      <c r="V52" s="31"/>
      <c r="W52" s="30">
        <f>F52*P4-(63.7*F52*0.5)</f>
        <v>484.87499999999994</v>
      </c>
      <c r="X52" s="31"/>
      <c r="Y52" s="30">
        <f>F52*P4-(63.7*F52*0.5)</f>
        <v>484.87499999999994</v>
      </c>
      <c r="Z52" s="31"/>
      <c r="AA52" s="30">
        <f>F52*P4-(63.7*F52*0.5)</f>
        <v>484.87499999999994</v>
      </c>
      <c r="AB52" s="31"/>
      <c r="AC52" s="30">
        <f>F52*P4-(63.7*F52*0.5)</f>
        <v>484.87499999999994</v>
      </c>
      <c r="AD52" s="31"/>
      <c r="AE52" s="1">
        <f t="shared" si="22"/>
        <v>5818.86</v>
      </c>
    </row>
    <row r="53" spans="1:31" ht="27.75" customHeight="1">
      <c r="A53" s="1"/>
      <c r="B53" s="32" t="s">
        <v>42</v>
      </c>
      <c r="C53" s="33"/>
      <c r="D53" s="33"/>
      <c r="E53" s="34"/>
      <c r="F53" s="10">
        <v>0.09</v>
      </c>
      <c r="G53" s="30">
        <f t="shared" si="23"/>
        <v>242.4735</v>
      </c>
      <c r="H53" s="31"/>
      <c r="I53" s="30">
        <f t="shared" si="24"/>
        <v>242.4735</v>
      </c>
      <c r="J53" s="31"/>
      <c r="K53" s="30">
        <f t="shared" si="25"/>
        <v>242.4735</v>
      </c>
      <c r="L53" s="31"/>
      <c r="M53" s="30">
        <f t="shared" si="26"/>
        <v>242.4735</v>
      </c>
      <c r="N53" s="31"/>
      <c r="O53" s="30">
        <f t="shared" si="27"/>
        <v>242.4735</v>
      </c>
      <c r="P53" s="31"/>
      <c r="Q53" s="30">
        <f>F53*P4-(63.7*F53*0.5)</f>
        <v>242.43749999999997</v>
      </c>
      <c r="R53" s="31"/>
      <c r="S53" s="30">
        <f>F53*P4-(63.7*F53*0.5)</f>
        <v>242.43749999999997</v>
      </c>
      <c r="T53" s="31"/>
      <c r="U53" s="30">
        <f>F53*P4-(63.7*F53*0.5)</f>
        <v>242.43749999999997</v>
      </c>
      <c r="V53" s="31"/>
      <c r="W53" s="30">
        <f>F53*P4-(63.7*F53*0.5)</f>
        <v>242.43749999999997</v>
      </c>
      <c r="X53" s="31"/>
      <c r="Y53" s="30">
        <f>F53*P4-(63.7*F53*0.5)</f>
        <v>242.43749999999997</v>
      </c>
      <c r="Z53" s="31"/>
      <c r="AA53" s="30">
        <f>F53*P4-(63.7*F53*0.5)</f>
        <v>242.43749999999997</v>
      </c>
      <c r="AB53" s="31"/>
      <c r="AC53" s="30">
        <f>F53*P4-(63.7*F53*0.5)</f>
        <v>242.43749999999997</v>
      </c>
      <c r="AD53" s="31"/>
      <c r="AE53" s="1">
        <f t="shared" si="22"/>
        <v>2909.43</v>
      </c>
    </row>
    <row r="54" spans="1:31">
      <c r="A54" s="1"/>
      <c r="B54" s="49" t="s">
        <v>25</v>
      </c>
      <c r="C54" s="50"/>
      <c r="D54" s="50"/>
      <c r="E54" s="50"/>
      <c r="F54" s="51"/>
      <c r="G54" s="66"/>
      <c r="H54" s="67"/>
      <c r="I54" s="66"/>
      <c r="J54" s="67"/>
      <c r="K54" s="66"/>
      <c r="L54" s="67"/>
      <c r="M54" s="66"/>
      <c r="N54" s="67"/>
      <c r="O54" s="66"/>
      <c r="P54" s="67"/>
      <c r="Q54" s="66"/>
      <c r="R54" s="67"/>
      <c r="S54" s="66"/>
      <c r="T54" s="67"/>
      <c r="U54" s="66"/>
      <c r="V54" s="67"/>
      <c r="W54" s="66"/>
      <c r="X54" s="67"/>
      <c r="Y54" s="66"/>
      <c r="Z54" s="67"/>
      <c r="AA54" s="66"/>
      <c r="AB54" s="67"/>
      <c r="AC54" s="66"/>
      <c r="AD54" s="67"/>
      <c r="AE54" s="1">
        <f t="shared" si="22"/>
        <v>0</v>
      </c>
    </row>
    <row r="55" spans="1:31" ht="30" customHeight="1">
      <c r="A55" s="1"/>
      <c r="B55" s="52" t="s">
        <v>38</v>
      </c>
      <c r="C55" s="53"/>
      <c r="D55" s="53"/>
      <c r="E55" s="53"/>
      <c r="F55" s="53"/>
      <c r="G55" s="30">
        <v>2000</v>
      </c>
      <c r="H55" s="31"/>
      <c r="I55" s="30">
        <v>2000</v>
      </c>
      <c r="J55" s="31"/>
      <c r="K55" s="30">
        <v>2000</v>
      </c>
      <c r="L55" s="31"/>
      <c r="M55" s="30">
        <v>2000</v>
      </c>
      <c r="N55" s="31"/>
      <c r="O55" s="30">
        <v>2000</v>
      </c>
      <c r="P55" s="31"/>
      <c r="Q55" s="30">
        <v>2000</v>
      </c>
      <c r="R55" s="31"/>
      <c r="S55" s="30">
        <v>2000</v>
      </c>
      <c r="T55" s="31"/>
      <c r="U55" s="30">
        <v>2000</v>
      </c>
      <c r="V55" s="31"/>
      <c r="W55" s="30">
        <v>2000</v>
      </c>
      <c r="X55" s="31"/>
      <c r="Y55" s="30">
        <v>2000</v>
      </c>
      <c r="Z55" s="31"/>
      <c r="AA55" s="30">
        <v>2000</v>
      </c>
      <c r="AB55" s="31"/>
      <c r="AC55" s="30">
        <v>2000</v>
      </c>
      <c r="AD55" s="31"/>
      <c r="AE55" s="1">
        <f t="shared" si="22"/>
        <v>24000</v>
      </c>
    </row>
    <row r="56" spans="1:31">
      <c r="A56" s="1"/>
      <c r="B56" s="55"/>
      <c r="C56" s="56"/>
      <c r="D56" s="56"/>
      <c r="E56" s="56"/>
      <c r="F56" s="57"/>
      <c r="G56" s="68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70"/>
      <c r="AE56" s="1"/>
    </row>
    <row r="57" spans="1:31">
      <c r="A57" s="1">
        <v>4</v>
      </c>
      <c r="B57" s="43" t="s">
        <v>26</v>
      </c>
      <c r="C57" s="44"/>
      <c r="D57" s="44"/>
      <c r="E57" s="44"/>
      <c r="F57" s="45"/>
      <c r="G57" s="30">
        <f>G43+G14+G54+G55</f>
        <v>39780.344499999999</v>
      </c>
      <c r="H57" s="31"/>
      <c r="I57" s="30">
        <f t="shared" ref="I57" si="28">I43+I14+I54+I55</f>
        <v>36565.944499999998</v>
      </c>
      <c r="J57" s="31"/>
      <c r="K57" s="30">
        <f t="shared" ref="K57" si="29">K43+K14+K54+K55</f>
        <v>37079.944499999998</v>
      </c>
      <c r="L57" s="31"/>
      <c r="M57" s="30">
        <f t="shared" ref="M57" si="30">M43+M14+M54+M55</f>
        <v>132618.94449999998</v>
      </c>
      <c r="N57" s="31"/>
      <c r="O57" s="30">
        <f t="shared" ref="O57" si="31">O43+O14+O54+O55</f>
        <v>36565.944499999998</v>
      </c>
      <c r="P57" s="31"/>
      <c r="Q57" s="30">
        <f t="shared" ref="Q57" si="32">Q43+Q14+Q54+Q55</f>
        <v>36620.8125</v>
      </c>
      <c r="R57" s="31"/>
      <c r="S57" s="30">
        <f t="shared" ref="S57" si="33">S43+S14+S54+S55</f>
        <v>40372.8125</v>
      </c>
      <c r="T57" s="31"/>
      <c r="U57" s="30">
        <f t="shared" ref="U57" si="34">U43+U14+U54+U55</f>
        <v>64590.342499999999</v>
      </c>
      <c r="V57" s="31"/>
      <c r="W57" s="30">
        <f t="shared" ref="W57" si="35">W43+W14+W54+W55</f>
        <v>37969.8125</v>
      </c>
      <c r="X57" s="31"/>
      <c r="Y57" s="30">
        <f t="shared" ref="Y57" si="36">Y43+Y14+Y54+Y55</f>
        <v>36560.8125</v>
      </c>
      <c r="Z57" s="31"/>
      <c r="AA57" s="30">
        <f t="shared" ref="AA57" si="37">AA43+AA14+AA54+AA55</f>
        <v>47456.822500000002</v>
      </c>
      <c r="AB57" s="31"/>
      <c r="AC57" s="30">
        <f t="shared" ref="AC57" si="38">AC43+AC14+AC54+AC55</f>
        <v>36560.8125</v>
      </c>
      <c r="AD57" s="31"/>
      <c r="AE57" s="1">
        <f>SUM(G57:AD57)</f>
        <v>582743.35</v>
      </c>
    </row>
    <row r="58" spans="1:31">
      <c r="A58" s="1"/>
      <c r="B58" s="55"/>
      <c r="C58" s="56"/>
      <c r="D58" s="56"/>
      <c r="E58" s="56"/>
      <c r="F58" s="57"/>
      <c r="G58" s="30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31"/>
      <c r="AE58" s="1">
        <f>SUM(G58:AC58)</f>
        <v>0</v>
      </c>
    </row>
    <row r="59" spans="1:31">
      <c r="A59" s="1">
        <v>5</v>
      </c>
      <c r="B59" s="43" t="s">
        <v>29</v>
      </c>
      <c r="C59" s="44"/>
      <c r="D59" s="44"/>
      <c r="E59" s="44"/>
      <c r="F59" s="45"/>
      <c r="G59" s="30">
        <f>317621.31+G10+H10-G57</f>
        <v>325557.70549999998</v>
      </c>
      <c r="H59" s="31"/>
      <c r="I59" s="30">
        <f>G59+I10+J10-I57</f>
        <v>337243.62099999998</v>
      </c>
      <c r="J59" s="31"/>
      <c r="K59" s="30">
        <f>I59+K10+L10-K57</f>
        <v>361224.38650000002</v>
      </c>
      <c r="L59" s="31"/>
      <c r="M59" s="30">
        <f>K59+M10+N10-M57</f>
        <v>276925.45200000005</v>
      </c>
      <c r="N59" s="31"/>
      <c r="O59" s="30">
        <f>M59+O10+P10-O57</f>
        <v>281983.94750000007</v>
      </c>
      <c r="P59" s="31"/>
      <c r="Q59" s="30">
        <f>O59+Q10+R10-Q57</f>
        <v>294791.6050000001</v>
      </c>
      <c r="R59" s="31"/>
      <c r="S59" s="30">
        <f>Q59+S10+T10-S57</f>
        <v>299315.30250000011</v>
      </c>
      <c r="T59" s="31"/>
      <c r="U59" s="30">
        <f>S59+U10+V10-U57</f>
        <v>283101.67000000016</v>
      </c>
      <c r="V59" s="31"/>
      <c r="W59" s="30">
        <f>U59+W10+X10-W57</f>
        <v>292505.94750000018</v>
      </c>
      <c r="X59" s="31"/>
      <c r="Y59" s="30">
        <f>W59+Y10+Z10-Y57</f>
        <v>313020.2150000002</v>
      </c>
      <c r="Z59" s="31"/>
      <c r="AA59" s="30">
        <f>Y59+AA10+AB10-AA57</f>
        <v>327457.24250000017</v>
      </c>
      <c r="AB59" s="31"/>
      <c r="AC59" s="30">
        <f>AA59+AC10+AD10-AC57</f>
        <v>290896.43000000017</v>
      </c>
      <c r="AD59" s="31"/>
      <c r="AE59" s="1">
        <f>SUM(G59:AC59)</f>
        <v>3684023.5250000013</v>
      </c>
    </row>
    <row r="60" spans="1:31">
      <c r="A60" s="1">
        <v>6</v>
      </c>
      <c r="B60" s="43" t="s">
        <v>32</v>
      </c>
      <c r="C60" s="44"/>
      <c r="D60" s="44"/>
      <c r="E60" s="44"/>
      <c r="F60" s="45"/>
      <c r="G60" s="30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31"/>
      <c r="AE60" s="6">
        <f>AC59</f>
        <v>290896.43000000017</v>
      </c>
    </row>
  </sheetData>
  <mergeCells count="420">
    <mergeCell ref="AA29:AB29"/>
    <mergeCell ref="U27:V27"/>
    <mergeCell ref="G50:H50"/>
    <mergeCell ref="G51:H51"/>
    <mergeCell ref="G52:H52"/>
    <mergeCell ref="G53:H53"/>
    <mergeCell ref="Y31:Z31"/>
    <mergeCell ref="Y32:Z32"/>
    <mergeCell ref="Y33:Z33"/>
    <mergeCell ref="Y34:Z34"/>
    <mergeCell ref="AA30:AB30"/>
    <mergeCell ref="B32:F32"/>
    <mergeCell ref="B33:F33"/>
    <mergeCell ref="B34:F34"/>
    <mergeCell ref="B35:F35"/>
    <mergeCell ref="S41:T41"/>
    <mergeCell ref="U41:V41"/>
    <mergeCell ref="W41:X41"/>
    <mergeCell ref="Y41:Z41"/>
    <mergeCell ref="B36:F36"/>
    <mergeCell ref="B40:F40"/>
    <mergeCell ref="AC55:AD55"/>
    <mergeCell ref="G55:H55"/>
    <mergeCell ref="I55:J55"/>
    <mergeCell ref="K55:L55"/>
    <mergeCell ref="M55:N55"/>
    <mergeCell ref="O55:P55"/>
    <mergeCell ref="Q55:R55"/>
    <mergeCell ref="S55:T55"/>
    <mergeCell ref="U55:V55"/>
    <mergeCell ref="W55:X55"/>
    <mergeCell ref="G60:AD60"/>
    <mergeCell ref="A4:O4"/>
    <mergeCell ref="G54:H54"/>
    <mergeCell ref="I54:J54"/>
    <mergeCell ref="K54:L54"/>
    <mergeCell ref="M54:N54"/>
    <mergeCell ref="O54:P54"/>
    <mergeCell ref="Q54:R54"/>
    <mergeCell ref="S54:T54"/>
    <mergeCell ref="U54:V54"/>
    <mergeCell ref="W54:X54"/>
    <mergeCell ref="Y54:Z54"/>
    <mergeCell ref="AA54:AB54"/>
    <mergeCell ref="AC54:AD54"/>
    <mergeCell ref="G59:H59"/>
    <mergeCell ref="G12:AD12"/>
    <mergeCell ref="G13:AD13"/>
    <mergeCell ref="G42:AD42"/>
    <mergeCell ref="G56:AD56"/>
    <mergeCell ref="G58:AD58"/>
    <mergeCell ref="W15:X15"/>
    <mergeCell ref="W16:X16"/>
    <mergeCell ref="Y15:Z15"/>
    <mergeCell ref="Y16:Z16"/>
    <mergeCell ref="AA15:AB15"/>
    <mergeCell ref="AA16:AB16"/>
    <mergeCell ref="Q15:R15"/>
    <mergeCell ref="Q16:R16"/>
    <mergeCell ref="S15:T15"/>
    <mergeCell ref="S16:T16"/>
    <mergeCell ref="U15:V15"/>
    <mergeCell ref="U16:V16"/>
    <mergeCell ref="K15:L15"/>
    <mergeCell ref="K16:L16"/>
    <mergeCell ref="M15:N15"/>
    <mergeCell ref="M16:N16"/>
    <mergeCell ref="O15:P15"/>
    <mergeCell ref="O16:P16"/>
    <mergeCell ref="G14:H14"/>
    <mergeCell ref="G15:H15"/>
    <mergeCell ref="G16:H16"/>
    <mergeCell ref="I15:J15"/>
    <mergeCell ref="I16:J16"/>
    <mergeCell ref="Q14:R14"/>
    <mergeCell ref="O14:P14"/>
    <mergeCell ref="M14:N14"/>
    <mergeCell ref="K14:L14"/>
    <mergeCell ref="I14:J14"/>
    <mergeCell ref="AA14:AB14"/>
    <mergeCell ref="Y14:Z14"/>
    <mergeCell ref="W14:X14"/>
    <mergeCell ref="U14:V14"/>
    <mergeCell ref="S14:T14"/>
    <mergeCell ref="AC48:AD48"/>
    <mergeCell ref="AC49:AD49"/>
    <mergeCell ref="AC57:AD57"/>
    <mergeCell ref="AC59:AD59"/>
    <mergeCell ref="AC14:AD14"/>
    <mergeCell ref="AC15:AD15"/>
    <mergeCell ref="AC16:AD16"/>
    <mergeCell ref="AC43:AD43"/>
    <mergeCell ref="AC44:AD44"/>
    <mergeCell ref="AC45:AD45"/>
    <mergeCell ref="AC46:AD46"/>
    <mergeCell ref="AC47:AD47"/>
    <mergeCell ref="Y48:Z48"/>
    <mergeCell ref="Y49:Z49"/>
    <mergeCell ref="Y57:Z57"/>
    <mergeCell ref="Y59:Z59"/>
    <mergeCell ref="AA43:AB43"/>
    <mergeCell ref="AA44:AB44"/>
    <mergeCell ref="AA45:AB45"/>
    <mergeCell ref="AA57:AB57"/>
    <mergeCell ref="AA59:AB59"/>
    <mergeCell ref="Y43:Z43"/>
    <mergeCell ref="Y44:Z44"/>
    <mergeCell ref="Y45:Z45"/>
    <mergeCell ref="Y46:Z46"/>
    <mergeCell ref="Y47:Z47"/>
    <mergeCell ref="Y55:Z55"/>
    <mergeCell ref="AA55:AB55"/>
    <mergeCell ref="Y50:Z50"/>
    <mergeCell ref="AA50:AB50"/>
    <mergeCell ref="Y52:Z52"/>
    <mergeCell ref="AA52:AB52"/>
    <mergeCell ref="AA46:AB46"/>
    <mergeCell ref="AA47:AB47"/>
    <mergeCell ref="AA48:AB48"/>
    <mergeCell ref="AA49:AB49"/>
    <mergeCell ref="Y51:Z51"/>
    <mergeCell ref="AA51:AB51"/>
    <mergeCell ref="U57:V57"/>
    <mergeCell ref="U59:V59"/>
    <mergeCell ref="W43:X43"/>
    <mergeCell ref="W44:X44"/>
    <mergeCell ref="W45:X45"/>
    <mergeCell ref="W46:X46"/>
    <mergeCell ref="W47:X47"/>
    <mergeCell ref="W48:X48"/>
    <mergeCell ref="W49:X49"/>
    <mergeCell ref="W57:X57"/>
    <mergeCell ref="W59:X59"/>
    <mergeCell ref="U43:V43"/>
    <mergeCell ref="U44:V44"/>
    <mergeCell ref="U45:V45"/>
    <mergeCell ref="U46:V46"/>
    <mergeCell ref="U47:V47"/>
    <mergeCell ref="U50:V50"/>
    <mergeCell ref="W50:X50"/>
    <mergeCell ref="U52:V52"/>
    <mergeCell ref="W52:X52"/>
    <mergeCell ref="U48:V48"/>
    <mergeCell ref="U49:V49"/>
    <mergeCell ref="U51:V51"/>
    <mergeCell ref="W51:X51"/>
    <mergeCell ref="Q57:R57"/>
    <mergeCell ref="Q59:R59"/>
    <mergeCell ref="S43:T43"/>
    <mergeCell ref="S44:T44"/>
    <mergeCell ref="S45:T45"/>
    <mergeCell ref="S46:T46"/>
    <mergeCell ref="S47:T47"/>
    <mergeCell ref="S48:T48"/>
    <mergeCell ref="S49:T49"/>
    <mergeCell ref="S57:T57"/>
    <mergeCell ref="S59:T59"/>
    <mergeCell ref="Q43:R43"/>
    <mergeCell ref="Q44:R44"/>
    <mergeCell ref="Q45:R45"/>
    <mergeCell ref="Q46:R46"/>
    <mergeCell ref="Q47:R47"/>
    <mergeCell ref="S50:T50"/>
    <mergeCell ref="S52:T52"/>
    <mergeCell ref="Q48:R48"/>
    <mergeCell ref="Q49:R49"/>
    <mergeCell ref="Q50:R50"/>
    <mergeCell ref="Q52:R52"/>
    <mergeCell ref="M57:N57"/>
    <mergeCell ref="M59:N59"/>
    <mergeCell ref="O43:P43"/>
    <mergeCell ref="O44:P44"/>
    <mergeCell ref="O45:P45"/>
    <mergeCell ref="O46:P46"/>
    <mergeCell ref="O47:P47"/>
    <mergeCell ref="O48:P48"/>
    <mergeCell ref="O49:P49"/>
    <mergeCell ref="O57:P57"/>
    <mergeCell ref="O59:P59"/>
    <mergeCell ref="M43:N43"/>
    <mergeCell ref="M44:N44"/>
    <mergeCell ref="M45:N45"/>
    <mergeCell ref="M46:N46"/>
    <mergeCell ref="M47:N47"/>
    <mergeCell ref="M50:N50"/>
    <mergeCell ref="O50:P50"/>
    <mergeCell ref="M52:N52"/>
    <mergeCell ref="O52:P52"/>
    <mergeCell ref="I59:J59"/>
    <mergeCell ref="K43:L43"/>
    <mergeCell ref="K44:L44"/>
    <mergeCell ref="K45:L45"/>
    <mergeCell ref="K46:L46"/>
    <mergeCell ref="K47:L47"/>
    <mergeCell ref="K48:L48"/>
    <mergeCell ref="K49:L49"/>
    <mergeCell ref="K57:L57"/>
    <mergeCell ref="K59:L59"/>
    <mergeCell ref="I50:J50"/>
    <mergeCell ref="K50:L50"/>
    <mergeCell ref="I52:J52"/>
    <mergeCell ref="K52:L52"/>
    <mergeCell ref="AA6:AB6"/>
    <mergeCell ref="Y6:Z6"/>
    <mergeCell ref="W6:X6"/>
    <mergeCell ref="U6:V6"/>
    <mergeCell ref="S6:T6"/>
    <mergeCell ref="Q6:R6"/>
    <mergeCell ref="G48:H48"/>
    <mergeCell ref="G49:H49"/>
    <mergeCell ref="G57:H57"/>
    <mergeCell ref="I43:J43"/>
    <mergeCell ref="I44:J44"/>
    <mergeCell ref="I45:J45"/>
    <mergeCell ref="I46:J46"/>
    <mergeCell ref="I47:J47"/>
    <mergeCell ref="I48:J48"/>
    <mergeCell ref="I49:J49"/>
    <mergeCell ref="I57:J57"/>
    <mergeCell ref="G43:H43"/>
    <mergeCell ref="G44:H44"/>
    <mergeCell ref="G45:H45"/>
    <mergeCell ref="G46:H46"/>
    <mergeCell ref="G47:H47"/>
    <mergeCell ref="M48:N48"/>
    <mergeCell ref="M49:N49"/>
    <mergeCell ref="A2:AC2"/>
    <mergeCell ref="A3:AC3"/>
    <mergeCell ref="B47:E47"/>
    <mergeCell ref="B48:E48"/>
    <mergeCell ref="B44:E44"/>
    <mergeCell ref="B45:E45"/>
    <mergeCell ref="B46:E46"/>
    <mergeCell ref="B10:F10"/>
    <mergeCell ref="B11:F11"/>
    <mergeCell ref="B12:F12"/>
    <mergeCell ref="B13:F13"/>
    <mergeCell ref="B14:F14"/>
    <mergeCell ref="B15:F15"/>
    <mergeCell ref="B16:F16"/>
    <mergeCell ref="G6:H6"/>
    <mergeCell ref="B6:F6"/>
    <mergeCell ref="B7:F7"/>
    <mergeCell ref="B8:F8"/>
    <mergeCell ref="B9:F9"/>
    <mergeCell ref="I6:J6"/>
    <mergeCell ref="K6:L6"/>
    <mergeCell ref="M6:N6"/>
    <mergeCell ref="O6:P6"/>
    <mergeCell ref="AC6:AD6"/>
    <mergeCell ref="B60:F60"/>
    <mergeCell ref="B43:F43"/>
    <mergeCell ref="B54:F54"/>
    <mergeCell ref="B42:F42"/>
    <mergeCell ref="B57:F57"/>
    <mergeCell ref="B58:F58"/>
    <mergeCell ref="B59:F59"/>
    <mergeCell ref="B49:E49"/>
    <mergeCell ref="B56:F56"/>
    <mergeCell ref="B55:F55"/>
    <mergeCell ref="B50:E50"/>
    <mergeCell ref="B51:E51"/>
    <mergeCell ref="B52:E52"/>
    <mergeCell ref="B53:E53"/>
    <mergeCell ref="B18:F18"/>
    <mergeCell ref="G18:H18"/>
    <mergeCell ref="I18:J18"/>
    <mergeCell ref="K18:L18"/>
    <mergeCell ref="M18:N18"/>
    <mergeCell ref="O18:P18"/>
    <mergeCell ref="Q18:R18"/>
    <mergeCell ref="S18:T18"/>
    <mergeCell ref="B20:F20"/>
    <mergeCell ref="B19:F19"/>
    <mergeCell ref="W17:X17"/>
    <mergeCell ref="Y17:Z17"/>
    <mergeCell ref="AA17:AB17"/>
    <mergeCell ref="AC17:AD17"/>
    <mergeCell ref="B17:F17"/>
    <mergeCell ref="G17:H17"/>
    <mergeCell ref="I17:J17"/>
    <mergeCell ref="K17:L17"/>
    <mergeCell ref="M17:N17"/>
    <mergeCell ref="O17:P17"/>
    <mergeCell ref="Q17:R17"/>
    <mergeCell ref="S17:T17"/>
    <mergeCell ref="U17:V17"/>
    <mergeCell ref="W18:X18"/>
    <mergeCell ref="Y18:Z18"/>
    <mergeCell ref="AA18:AB18"/>
    <mergeCell ref="AC18:AD18"/>
    <mergeCell ref="G20:H20"/>
    <mergeCell ref="AA20:AB20"/>
    <mergeCell ref="AC20:AD20"/>
    <mergeCell ref="I20:J20"/>
    <mergeCell ref="K20:L20"/>
    <mergeCell ref="M20:N20"/>
    <mergeCell ref="O20:P20"/>
    <mergeCell ref="Q20:R20"/>
    <mergeCell ref="U20:V20"/>
    <mergeCell ref="W20:X20"/>
    <mergeCell ref="Y20:Z20"/>
    <mergeCell ref="S20:T20"/>
    <mergeCell ref="U18:V18"/>
    <mergeCell ref="G19:H19"/>
    <mergeCell ref="I19:J19"/>
    <mergeCell ref="K19:L19"/>
    <mergeCell ref="M19:N19"/>
    <mergeCell ref="O19:P19"/>
    <mergeCell ref="Q19:R19"/>
    <mergeCell ref="S19:T19"/>
    <mergeCell ref="B23:F23"/>
    <mergeCell ref="G23:H23"/>
    <mergeCell ref="I23:J23"/>
    <mergeCell ref="K23:L23"/>
    <mergeCell ref="M23:N23"/>
    <mergeCell ref="O23:P23"/>
    <mergeCell ref="Q23:R23"/>
    <mergeCell ref="W23:X23"/>
    <mergeCell ref="Y23:Z23"/>
    <mergeCell ref="S23:T23"/>
    <mergeCell ref="U23:V23"/>
    <mergeCell ref="B21:F21"/>
    <mergeCell ref="B22:F22"/>
    <mergeCell ref="G21:H21"/>
    <mergeCell ref="G22:H22"/>
    <mergeCell ref="I21:J21"/>
    <mergeCell ref="K21:L21"/>
    <mergeCell ref="M21:N21"/>
    <mergeCell ref="O21:P21"/>
    <mergeCell ref="Q21:R21"/>
    <mergeCell ref="AA21:AB21"/>
    <mergeCell ref="AC21:AD21"/>
    <mergeCell ref="I22:J22"/>
    <mergeCell ref="K22:L22"/>
    <mergeCell ref="M22:N22"/>
    <mergeCell ref="O22:P22"/>
    <mergeCell ref="Q22:R22"/>
    <mergeCell ref="S22:T22"/>
    <mergeCell ref="U22:V22"/>
    <mergeCell ref="W22:X22"/>
    <mergeCell ref="Y22:Z22"/>
    <mergeCell ref="AA22:AB22"/>
    <mergeCell ref="AC22:AD22"/>
    <mergeCell ref="S21:T21"/>
    <mergeCell ref="U21:V21"/>
    <mergeCell ref="W21:X21"/>
    <mergeCell ref="Y21:Z21"/>
    <mergeCell ref="B24:F24"/>
    <mergeCell ref="B41:F41"/>
    <mergeCell ref="G24:H24"/>
    <mergeCell ref="G41:H41"/>
    <mergeCell ref="I24:J24"/>
    <mergeCell ref="K24:L24"/>
    <mergeCell ref="M24:N24"/>
    <mergeCell ref="O24:P24"/>
    <mergeCell ref="Q24:R24"/>
    <mergeCell ref="I41:J41"/>
    <mergeCell ref="K41:L41"/>
    <mergeCell ref="B25:F25"/>
    <mergeCell ref="B26:F26"/>
    <mergeCell ref="B27:F27"/>
    <mergeCell ref="B28:F28"/>
    <mergeCell ref="B29:F29"/>
    <mergeCell ref="B31:F31"/>
    <mergeCell ref="B30:F30"/>
    <mergeCell ref="M41:N41"/>
    <mergeCell ref="O41:P41"/>
    <mergeCell ref="Q41:R41"/>
    <mergeCell ref="B37:F37"/>
    <mergeCell ref="B38:F38"/>
    <mergeCell ref="B39:F39"/>
    <mergeCell ref="U26:V26"/>
    <mergeCell ref="W27:X27"/>
    <mergeCell ref="W28:X28"/>
    <mergeCell ref="Y29:Z29"/>
    <mergeCell ref="Y30:Z30"/>
    <mergeCell ref="S51:T51"/>
    <mergeCell ref="AA23:AB23"/>
    <mergeCell ref="AC23:AD23"/>
    <mergeCell ref="S24:T24"/>
    <mergeCell ref="U24:V24"/>
    <mergeCell ref="W24:X24"/>
    <mergeCell ref="Y24:Z24"/>
    <mergeCell ref="AA24:AB24"/>
    <mergeCell ref="AC24:AD24"/>
    <mergeCell ref="AA41:AB41"/>
    <mergeCell ref="AC41:AD41"/>
    <mergeCell ref="AC51:AD51"/>
    <mergeCell ref="AA35:AB35"/>
    <mergeCell ref="AA34:AB34"/>
    <mergeCell ref="AA36:AB36"/>
    <mergeCell ref="AA37:AB37"/>
    <mergeCell ref="AA38:AB38"/>
    <mergeCell ref="AC39:AD39"/>
    <mergeCell ref="AC40:AD40"/>
    <mergeCell ref="U19:V19"/>
    <mergeCell ref="W19:X19"/>
    <mergeCell ref="Y19:Z19"/>
    <mergeCell ref="AA19:AB19"/>
    <mergeCell ref="AC19:AD19"/>
    <mergeCell ref="AC52:AD52"/>
    <mergeCell ref="I53:J53"/>
    <mergeCell ref="K53:L53"/>
    <mergeCell ref="M53:N53"/>
    <mergeCell ref="O53:P53"/>
    <mergeCell ref="Q53:R53"/>
    <mergeCell ref="S53:T53"/>
    <mergeCell ref="U53:V53"/>
    <mergeCell ref="W53:X53"/>
    <mergeCell ref="Y53:Z53"/>
    <mergeCell ref="AA53:AB53"/>
    <mergeCell ref="AC53:AD53"/>
    <mergeCell ref="AC50:AD50"/>
    <mergeCell ref="I51:J51"/>
    <mergeCell ref="K51:L51"/>
    <mergeCell ref="M51:N51"/>
    <mergeCell ref="O51:P51"/>
    <mergeCell ref="Q51:R51"/>
    <mergeCell ref="U25:V25"/>
  </mergeCells>
  <pageMargins left="0.19685039370078741" right="0.19685039370078741" top="0.35433070866141736" bottom="0.35433070866141736" header="0" footer="0"/>
  <pageSetup paperSize="9" scale="51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2019-12-27T03:59:23Z</dcterms:modified>
</cp:coreProperties>
</file>