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44" i="1"/>
  <c r="AD43"/>
  <c r="AD42"/>
  <c r="AD41"/>
  <c r="AD40"/>
  <c r="AD39"/>
  <c r="AB44"/>
  <c r="AB43"/>
  <c r="AB42"/>
  <c r="AB41"/>
  <c r="AB40"/>
  <c r="AB39"/>
  <c r="Z9"/>
  <c r="Z10"/>
  <c r="H79"/>
  <c r="AD38"/>
  <c r="AD53" s="1"/>
  <c r="AB38"/>
  <c r="AB53" s="1"/>
  <c r="H50"/>
  <c r="H48"/>
  <c r="H46"/>
  <c r="AD49"/>
  <c r="AB49"/>
  <c r="Z49"/>
  <c r="X49"/>
  <c r="V49"/>
  <c r="T49"/>
  <c r="R49"/>
  <c r="P49"/>
  <c r="N49"/>
  <c r="L49"/>
  <c r="J49"/>
  <c r="H49"/>
  <c r="AD47"/>
  <c r="AB47"/>
  <c r="Z47"/>
  <c r="X47"/>
  <c r="V47"/>
  <c r="T47"/>
  <c r="R47"/>
  <c r="P47"/>
  <c r="N47"/>
  <c r="L47"/>
  <c r="J47"/>
  <c r="H47"/>
  <c r="AD45"/>
  <c r="AB45"/>
  <c r="Z45"/>
  <c r="X45"/>
  <c r="V45"/>
  <c r="T45"/>
  <c r="R45"/>
  <c r="P45"/>
  <c r="N45"/>
  <c r="L45"/>
  <c r="J45"/>
  <c r="H45"/>
  <c r="AF45"/>
  <c r="AF47"/>
  <c r="AF49"/>
  <c r="H77" l="1"/>
  <c r="H70"/>
  <c r="H63"/>
  <c r="J73" l="1"/>
  <c r="J77" s="1"/>
  <c r="L73" s="1"/>
  <c r="L77" s="1"/>
  <c r="N73" s="1"/>
  <c r="N77" s="1"/>
  <c r="P73" s="1"/>
  <c r="P77" s="1"/>
  <c r="R73" s="1"/>
  <c r="R77" s="1"/>
  <c r="T73" s="1"/>
  <c r="T77" s="1"/>
  <c r="V73" s="1"/>
  <c r="V77" s="1"/>
  <c r="X73" s="1"/>
  <c r="X77" s="1"/>
  <c r="Z73" s="1"/>
  <c r="Z77" s="1"/>
  <c r="AB73" s="1"/>
  <c r="AB77" s="1"/>
  <c r="AD73" s="1"/>
  <c r="AD77" s="1"/>
  <c r="J66"/>
  <c r="J70" s="1"/>
  <c r="L66" s="1"/>
  <c r="L70" s="1"/>
  <c r="N66" s="1"/>
  <c r="N70" s="1"/>
  <c r="P66" s="1"/>
  <c r="P70" s="1"/>
  <c r="R66" s="1"/>
  <c r="R70" s="1"/>
  <c r="T66" s="1"/>
  <c r="T70" s="1"/>
  <c r="V66" s="1"/>
  <c r="V70" s="1"/>
  <c r="X66" s="1"/>
  <c r="X70" s="1"/>
  <c r="Z66" s="1"/>
  <c r="Z70" s="1"/>
  <c r="AB66" s="1"/>
  <c r="AB70" s="1"/>
  <c r="AD66" s="1"/>
  <c r="AD70" s="1"/>
  <c r="J59"/>
  <c r="J63" s="1"/>
  <c r="L59" s="1"/>
  <c r="L63" s="1"/>
  <c r="N59" s="1"/>
  <c r="N63" s="1"/>
  <c r="P59" s="1"/>
  <c r="P63" s="1"/>
  <c r="R59" s="1"/>
  <c r="R63" s="1"/>
  <c r="T59" s="1"/>
  <c r="T63" s="1"/>
  <c r="V59" s="1"/>
  <c r="V63" s="1"/>
  <c r="X59" s="1"/>
  <c r="X63" s="1"/>
  <c r="Z59" s="1"/>
  <c r="Z63" s="1"/>
  <c r="AB59" s="1"/>
  <c r="AB63" s="1"/>
  <c r="AD59" s="1"/>
  <c r="AD63" s="1"/>
  <c r="V14" l="1"/>
  <c r="R14" l="1"/>
  <c r="Z44"/>
  <c r="Z43"/>
  <c r="Z42"/>
  <c r="Z41"/>
  <c r="Z40"/>
  <c r="Z39"/>
  <c r="Z38" s="1"/>
  <c r="X44"/>
  <c r="X43"/>
  <c r="X42"/>
  <c r="X41"/>
  <c r="X40"/>
  <c r="X39"/>
  <c r="X38" s="1"/>
  <c r="V44"/>
  <c r="V43"/>
  <c r="V42"/>
  <c r="V41"/>
  <c r="V40"/>
  <c r="V39"/>
  <c r="V38" s="1"/>
  <c r="V53" s="1"/>
  <c r="T44"/>
  <c r="T43"/>
  <c r="T42"/>
  <c r="T41"/>
  <c r="T40"/>
  <c r="T39"/>
  <c r="T38" s="1"/>
  <c r="R44"/>
  <c r="R43"/>
  <c r="R42"/>
  <c r="R41"/>
  <c r="R40"/>
  <c r="R39"/>
  <c r="R38" s="1"/>
  <c r="P44"/>
  <c r="P43"/>
  <c r="P42"/>
  <c r="P41"/>
  <c r="P40"/>
  <c r="P39"/>
  <c r="P38" s="1"/>
  <c r="N44"/>
  <c r="N43"/>
  <c r="N42"/>
  <c r="N41"/>
  <c r="N40"/>
  <c r="N39"/>
  <c r="N38" s="1"/>
  <c r="L44"/>
  <c r="L43"/>
  <c r="L42"/>
  <c r="L41"/>
  <c r="L40"/>
  <c r="L39"/>
  <c r="J44"/>
  <c r="J43"/>
  <c r="J42"/>
  <c r="J41"/>
  <c r="J40"/>
  <c r="J39"/>
  <c r="H44"/>
  <c r="H43"/>
  <c r="H42"/>
  <c r="H41"/>
  <c r="H40"/>
  <c r="H39"/>
  <c r="J38"/>
  <c r="H38"/>
  <c r="L38"/>
  <c r="J14"/>
  <c r="L14"/>
  <c r="N14"/>
  <c r="N53" s="1"/>
  <c r="P14"/>
  <c r="P53" s="1"/>
  <c r="T14"/>
  <c r="T53" s="1"/>
  <c r="X14"/>
  <c r="X53" s="1"/>
  <c r="Z14"/>
  <c r="Z53" s="1"/>
  <c r="AB14"/>
  <c r="AD14"/>
  <c r="H14"/>
  <c r="AF10"/>
  <c r="AF9"/>
  <c r="H11"/>
  <c r="L53" l="1"/>
  <c r="H53"/>
  <c r="J53"/>
  <c r="R53"/>
  <c r="J79"/>
  <c r="L79" s="1"/>
  <c r="N79" s="1"/>
  <c r="P79" s="1"/>
  <c r="R79" l="1"/>
  <c r="T79" s="1"/>
  <c r="V79" s="1"/>
  <c r="X79" s="1"/>
  <c r="Z79" s="1"/>
  <c r="AB79" s="1"/>
  <c r="AD79" s="1"/>
  <c r="AF54"/>
  <c r="AF51" l="1"/>
  <c r="AF44" l="1"/>
  <c r="AF40" l="1"/>
  <c r="AF41"/>
  <c r="AF42"/>
  <c r="AF43"/>
  <c r="AF38"/>
  <c r="AF14"/>
  <c r="AF39"/>
  <c r="AF80" l="1"/>
  <c r="I11"/>
  <c r="AF53" l="1"/>
  <c r="AF79" l="1"/>
  <c r="J8"/>
  <c r="J11" s="1"/>
  <c r="K8"/>
  <c r="K11" s="1"/>
  <c r="M8"/>
  <c r="M11" l="1"/>
  <c r="O8" s="1"/>
  <c r="O11" s="1"/>
  <c r="L8"/>
  <c r="L11" s="1"/>
  <c r="Q8" l="1"/>
  <c r="N8"/>
  <c r="N11" s="1"/>
  <c r="Q11" l="1"/>
  <c r="S8" s="1"/>
  <c r="P8"/>
  <c r="P11" s="1"/>
  <c r="S11" l="1"/>
  <c r="U8" s="1"/>
  <c r="R8"/>
  <c r="R11" s="1"/>
  <c r="U11" l="1"/>
  <c r="W8" s="1"/>
  <c r="W11" s="1"/>
  <c r="T8"/>
  <c r="T11" s="1"/>
  <c r="Y8" l="1"/>
  <c r="V8"/>
  <c r="Y11" l="1"/>
  <c r="AA8" s="1"/>
  <c r="V11"/>
  <c r="X8" s="1"/>
  <c r="X11" l="1"/>
  <c r="Z8" s="1"/>
  <c r="AA11"/>
  <c r="AC8" s="1"/>
  <c r="AC11" l="1"/>
  <c r="AE8" s="1"/>
  <c r="AE11" s="1"/>
  <c r="Z11"/>
  <c r="AB8" s="1"/>
  <c r="AB11" l="1"/>
  <c r="AD8" s="1"/>
  <c r="AD11" l="1"/>
  <c r="AF11" s="1"/>
  <c r="AF8"/>
</calcChain>
</file>

<file path=xl/sharedStrings.xml><?xml version="1.0" encoding="utf-8"?>
<sst xmlns="http://schemas.openxmlformats.org/spreadsheetml/2006/main" count="89" uniqueCount="52">
  <si>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</si>
  <si>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</si>
  <si>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</si>
  <si>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</si>
  <si>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</si>
  <si>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</si>
  <si>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</si>
  <si>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</si>
  <si>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</si>
  <si>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</si>
  <si>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</si>
  <si>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</si>
  <si>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</si>
  <si>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</si>
  <si>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</si>
  <si>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</si>
  <si>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</si>
  <si>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</si>
  <si>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</si>
  <si>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</si>
  <si>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</si>
  <si>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</si>
  <si>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</si>
  <si>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</si>
  <si>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</si>
  <si>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</si>
  <si>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</si>
  <si>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</si>
  <si>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</si>
  <si>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</si>
  <si>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</si>
  <si>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</si>
  <si>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</si>
  <si>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</si>
  <si>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</si>
  <si>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</si>
  <si>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</si>
  <si>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36Б, S= </t>
  </si>
  <si>
    <t>ИП Дорохова Е.А.</t>
  </si>
  <si>
    <t>Козимаев Е.В.</t>
  </si>
  <si>
    <t>санитарная обработка общего имущества(дезинфекция)</t>
  </si>
  <si>
    <t>оплачено за 2020 год</t>
  </si>
  <si>
    <t>оплачено за 2020 г(период I-VII)</t>
  </si>
  <si>
    <t>ООО "Китат" S=63,0м2</t>
  </si>
  <si>
    <t>ИП Дорохова Е.А. S=68,7м2</t>
  </si>
  <si>
    <t>Козимаев Е.В. S=23,1м2</t>
  </si>
  <si>
    <t xml:space="preserve"> 2020 год</t>
  </si>
  <si>
    <t>(закрылись)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</si>
  <si>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2022 год</t>
  </si>
  <si>
    <t>восстановление освещения</t>
  </si>
  <si>
    <t>восстановление освещения март</t>
  </si>
  <si>
    <t>прочистка канализации 20.07.2022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</si>
</sst>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80"/>
  <sheetViews>
    <sheetView tabSelected="1" zoomScale="70" zoomScaleNormal="70" workbookViewId="0">
      <pane xSplit="7" ySplit="7" topLeftCell="K8" activePane="bottomRight" state="frozen"/>
      <selection pane="topRight" activeCell="H1" sqref="H1"/>
      <selection pane="bottomLeft" activeCell="A8" sqref="A8"/>
      <selection pane="bottomRight" activeCell="AE11" sqref="AE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11.140625" customWidth="1"/>
    <col min="27" max="27" width="9.28515625" customWidth="1"/>
    <col min="28" max="28" width="9.5703125" customWidth="1"/>
    <col min="29" max="29" width="9.28515625" customWidth="1"/>
    <col min="30" max="30" width="9.5703125" customWidth="1"/>
    <col min="31" max="31" width="9.28515625" customWidth="1"/>
    <col min="32" max="32" width="11.140625" customWidth="1"/>
  </cols>
  <sheetData>
    <row r="2" spans="1:32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4"/>
    </row>
    <row r="3" spans="1:32">
      <c r="A3" s="58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4"/>
    </row>
    <row r="4" spans="1:32">
      <c r="A4" s="64" t="s">
        <v>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>
        <v>870.4</v>
      </c>
      <c r="R4" s="3" t="s">
        <v>30</v>
      </c>
      <c r="S4" s="3">
        <v>953.8</v>
      </c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35" t="s">
        <v>1</v>
      </c>
      <c r="C6" s="36"/>
      <c r="D6" s="36"/>
      <c r="E6" s="36"/>
      <c r="F6" s="36"/>
      <c r="G6" s="37"/>
      <c r="H6" s="60" t="s">
        <v>2</v>
      </c>
      <c r="I6" s="61"/>
      <c r="J6" s="60" t="s">
        <v>3</v>
      </c>
      <c r="K6" s="61"/>
      <c r="L6" s="60" t="s">
        <v>4</v>
      </c>
      <c r="M6" s="61"/>
      <c r="N6" s="60" t="s">
        <v>5</v>
      </c>
      <c r="O6" s="61"/>
      <c r="P6" s="60" t="s">
        <v>6</v>
      </c>
      <c r="Q6" s="61"/>
      <c r="R6" s="60" t="s">
        <v>7</v>
      </c>
      <c r="S6" s="61"/>
      <c r="T6" s="60" t="s">
        <v>8</v>
      </c>
      <c r="U6" s="61"/>
      <c r="V6" s="60" t="s">
        <v>9</v>
      </c>
      <c r="W6" s="61"/>
      <c r="X6" s="60" t="s">
        <v>10</v>
      </c>
      <c r="Y6" s="61"/>
      <c r="Z6" s="60" t="s">
        <v>11</v>
      </c>
      <c r="AA6" s="61"/>
      <c r="AB6" s="60" t="s">
        <v>12</v>
      </c>
      <c r="AC6" s="61"/>
      <c r="AD6" s="60" t="s">
        <v>13</v>
      </c>
      <c r="AE6" s="61"/>
      <c r="AF6" s="1" t="s">
        <v>31</v>
      </c>
    </row>
    <row r="7" spans="1:32">
      <c r="A7" s="1">
        <v>1</v>
      </c>
      <c r="B7" s="49" t="s">
        <v>14</v>
      </c>
      <c r="C7" s="50"/>
      <c r="D7" s="50"/>
      <c r="E7" s="50"/>
      <c r="F7" s="50"/>
      <c r="G7" s="51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52" t="s">
        <v>15</v>
      </c>
      <c r="C8" s="53"/>
      <c r="D8" s="53"/>
      <c r="E8" s="53"/>
      <c r="F8" s="53"/>
      <c r="G8" s="54"/>
      <c r="H8" s="6">
        <v>32904.160000000003</v>
      </c>
      <c r="I8" s="6">
        <v>0</v>
      </c>
      <c r="J8" s="6">
        <f>H11</f>
        <v>39353.67</v>
      </c>
      <c r="K8" s="6">
        <f>I11</f>
        <v>0</v>
      </c>
      <c r="L8" s="6">
        <f t="shared" ref="L8:AE8" si="0">J11</f>
        <v>44347.81</v>
      </c>
      <c r="M8" s="6">
        <f t="shared" si="0"/>
        <v>0</v>
      </c>
      <c r="N8" s="6">
        <f t="shared" si="0"/>
        <v>43512.929999999993</v>
      </c>
      <c r="O8" s="6">
        <f t="shared" si="0"/>
        <v>0</v>
      </c>
      <c r="P8" s="6">
        <f t="shared" si="0"/>
        <v>47100.94999999999</v>
      </c>
      <c r="Q8" s="6">
        <f t="shared" si="0"/>
        <v>0</v>
      </c>
      <c r="R8" s="6">
        <f t="shared" si="0"/>
        <v>50695.94999999999</v>
      </c>
      <c r="S8" s="6">
        <f t="shared" si="0"/>
        <v>0</v>
      </c>
      <c r="T8" s="6">
        <f t="shared" si="0"/>
        <v>55970.959999999992</v>
      </c>
      <c r="U8" s="6">
        <f t="shared" si="0"/>
        <v>0</v>
      </c>
      <c r="V8" s="6">
        <f t="shared" si="0"/>
        <v>55928.529999999984</v>
      </c>
      <c r="W8" s="6">
        <f t="shared" si="0"/>
        <v>0</v>
      </c>
      <c r="X8" s="6">
        <f t="shared" si="0"/>
        <v>57859.169999999984</v>
      </c>
      <c r="Y8" s="6">
        <f t="shared" si="0"/>
        <v>0</v>
      </c>
      <c r="Z8" s="6">
        <f t="shared" si="0"/>
        <v>60481.659999999982</v>
      </c>
      <c r="AA8" s="6">
        <f t="shared" si="0"/>
        <v>0</v>
      </c>
      <c r="AB8" s="6">
        <f t="shared" si="0"/>
        <v>75886.199999999983</v>
      </c>
      <c r="AC8" s="6">
        <f t="shared" si="0"/>
        <v>0</v>
      </c>
      <c r="AD8" s="6">
        <f t="shared" si="0"/>
        <v>76595.569999999978</v>
      </c>
      <c r="AE8" s="6">
        <f t="shared" si="0"/>
        <v>0</v>
      </c>
      <c r="AF8" s="1">
        <f>SUM(H8:AD8)</f>
        <v>640637.55999999982</v>
      </c>
    </row>
    <row r="9" spans="1:32">
      <c r="A9" s="1"/>
      <c r="B9" s="52" t="s">
        <v>16</v>
      </c>
      <c r="C9" s="53"/>
      <c r="D9" s="53"/>
      <c r="E9" s="53"/>
      <c r="F9" s="53"/>
      <c r="G9" s="54"/>
      <c r="H9" s="6">
        <v>17199.12</v>
      </c>
      <c r="I9" s="6">
        <v>0</v>
      </c>
      <c r="J9" s="6">
        <v>17199.12</v>
      </c>
      <c r="K9" s="6">
        <v>0</v>
      </c>
      <c r="L9" s="6">
        <v>17199.12</v>
      </c>
      <c r="M9" s="6">
        <v>0</v>
      </c>
      <c r="N9" s="6">
        <v>17199.12</v>
      </c>
      <c r="O9" s="6">
        <v>0</v>
      </c>
      <c r="P9" s="6">
        <v>17199.12</v>
      </c>
      <c r="Q9" s="6">
        <v>0</v>
      </c>
      <c r="R9" s="6">
        <v>17199.12</v>
      </c>
      <c r="S9" s="6">
        <v>0</v>
      </c>
      <c r="T9" s="6">
        <v>17199.12</v>
      </c>
      <c r="U9" s="6">
        <v>0</v>
      </c>
      <c r="V9" s="6">
        <v>17199.12</v>
      </c>
      <c r="W9" s="6">
        <v>0</v>
      </c>
      <c r="X9" s="6">
        <v>17199.12</v>
      </c>
      <c r="Y9" s="6">
        <v>0</v>
      </c>
      <c r="Z9" s="10">
        <f>18847.1</f>
        <v>18847.099999999999</v>
      </c>
      <c r="AA9" s="6">
        <v>0</v>
      </c>
      <c r="AB9" s="6">
        <v>19982.16</v>
      </c>
      <c r="AC9" s="6">
        <v>0</v>
      </c>
      <c r="AD9" s="6">
        <v>19982.16</v>
      </c>
      <c r="AE9" s="6">
        <v>0</v>
      </c>
      <c r="AF9" s="1">
        <f>SUM(H9:AE9)</f>
        <v>213603.5</v>
      </c>
    </row>
    <row r="10" spans="1:32">
      <c r="A10" s="1"/>
      <c r="B10" s="52" t="s">
        <v>17</v>
      </c>
      <c r="C10" s="53"/>
      <c r="D10" s="53"/>
      <c r="E10" s="53"/>
      <c r="F10" s="53"/>
      <c r="G10" s="54"/>
      <c r="H10" s="6">
        <v>10749.61</v>
      </c>
      <c r="I10" s="6">
        <v>0</v>
      </c>
      <c r="J10" s="6">
        <v>12204.98</v>
      </c>
      <c r="K10" s="6">
        <v>0</v>
      </c>
      <c r="L10" s="6">
        <v>18034</v>
      </c>
      <c r="M10" s="6">
        <v>0</v>
      </c>
      <c r="N10" s="6">
        <v>13611.1</v>
      </c>
      <c r="O10" s="6">
        <v>0</v>
      </c>
      <c r="P10" s="6">
        <v>13604.12</v>
      </c>
      <c r="Q10" s="6">
        <v>0</v>
      </c>
      <c r="R10" s="6">
        <v>11924.11</v>
      </c>
      <c r="S10" s="6">
        <v>0</v>
      </c>
      <c r="T10" s="6">
        <v>17241.55</v>
      </c>
      <c r="U10" s="6">
        <v>0</v>
      </c>
      <c r="V10" s="6">
        <v>15268.48</v>
      </c>
      <c r="W10" s="6">
        <v>0</v>
      </c>
      <c r="X10" s="6">
        <v>14576.63</v>
      </c>
      <c r="Y10" s="6">
        <v>0</v>
      </c>
      <c r="Z10" s="6">
        <f>18274.38-14831.82</f>
        <v>3442.5600000000013</v>
      </c>
      <c r="AA10" s="6">
        <v>0</v>
      </c>
      <c r="AB10" s="6">
        <v>19272.79</v>
      </c>
      <c r="AC10" s="6">
        <v>0</v>
      </c>
      <c r="AD10" s="6">
        <v>21845.32</v>
      </c>
      <c r="AE10" s="6">
        <v>0</v>
      </c>
      <c r="AF10" s="1">
        <f>SUM(H10:AE10)</f>
        <v>171775.25</v>
      </c>
    </row>
    <row r="11" spans="1:32">
      <c r="A11" s="1"/>
      <c r="B11" s="52" t="s">
        <v>18</v>
      </c>
      <c r="C11" s="53"/>
      <c r="D11" s="53"/>
      <c r="E11" s="53"/>
      <c r="F11" s="53"/>
      <c r="G11" s="54"/>
      <c r="H11" s="6">
        <f>H8+H9-H10</f>
        <v>39353.67</v>
      </c>
      <c r="I11" s="6">
        <f t="shared" ref="I11:AE11" si="1">I8+I9-I10</f>
        <v>0</v>
      </c>
      <c r="J11" s="11">
        <f t="shared" si="1"/>
        <v>44347.81</v>
      </c>
      <c r="K11" s="11">
        <f t="shared" si="1"/>
        <v>0</v>
      </c>
      <c r="L11" s="11">
        <f t="shared" si="1"/>
        <v>43512.929999999993</v>
      </c>
      <c r="M11" s="11">
        <f t="shared" si="1"/>
        <v>0</v>
      </c>
      <c r="N11" s="11">
        <f t="shared" si="1"/>
        <v>47100.94999999999</v>
      </c>
      <c r="O11" s="11">
        <f>O8+O9-O10</f>
        <v>0</v>
      </c>
      <c r="P11" s="11">
        <f t="shared" si="1"/>
        <v>50695.94999999999</v>
      </c>
      <c r="Q11" s="11">
        <f t="shared" si="1"/>
        <v>0</v>
      </c>
      <c r="R11" s="11">
        <f t="shared" si="1"/>
        <v>55970.959999999992</v>
      </c>
      <c r="S11" s="11">
        <f t="shared" si="1"/>
        <v>0</v>
      </c>
      <c r="T11" s="11">
        <f t="shared" si="1"/>
        <v>55928.529999999984</v>
      </c>
      <c r="U11" s="11">
        <f t="shared" si="1"/>
        <v>0</v>
      </c>
      <c r="V11" s="11">
        <f t="shared" si="1"/>
        <v>57859.169999999984</v>
      </c>
      <c r="W11" s="11">
        <f t="shared" si="1"/>
        <v>0</v>
      </c>
      <c r="X11" s="11">
        <f t="shared" si="1"/>
        <v>60481.659999999982</v>
      </c>
      <c r="Y11" s="11">
        <f t="shared" si="1"/>
        <v>0</v>
      </c>
      <c r="Z11" s="11">
        <f t="shared" si="1"/>
        <v>75886.199999999983</v>
      </c>
      <c r="AA11" s="11">
        <f t="shared" si="1"/>
        <v>0</v>
      </c>
      <c r="AB11" s="11">
        <f t="shared" si="1"/>
        <v>76595.569999999978</v>
      </c>
      <c r="AC11" s="11">
        <f t="shared" si="1"/>
        <v>0</v>
      </c>
      <c r="AD11" s="11">
        <f t="shared" si="1"/>
        <v>74732.409999999974</v>
      </c>
      <c r="AE11" s="11">
        <f t="shared" si="1"/>
        <v>0</v>
      </c>
      <c r="AF11" s="1">
        <f>SUM(H11:AD11)</f>
        <v>682465.80999999982</v>
      </c>
    </row>
    <row r="12" spans="1:32">
      <c r="A12" s="1"/>
      <c r="B12" s="52"/>
      <c r="C12" s="53"/>
      <c r="D12" s="53"/>
      <c r="E12" s="53"/>
      <c r="F12" s="53"/>
      <c r="G12" s="54"/>
      <c r="H12" s="38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39"/>
      <c r="AF12" s="1"/>
    </row>
    <row r="13" spans="1:32">
      <c r="A13" s="1"/>
      <c r="B13" s="49" t="s">
        <v>19</v>
      </c>
      <c r="C13" s="50"/>
      <c r="D13" s="50"/>
      <c r="E13" s="50"/>
      <c r="F13" s="50"/>
      <c r="G13" s="51"/>
      <c r="H13" s="38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39"/>
      <c r="AF13" s="1"/>
    </row>
    <row r="14" spans="1:32">
      <c r="A14" s="1">
        <v>2</v>
      </c>
      <c r="B14" s="55" t="s">
        <v>28</v>
      </c>
      <c r="C14" s="56"/>
      <c r="D14" s="56"/>
      <c r="E14" s="56"/>
      <c r="F14" s="56"/>
      <c r="G14" s="57"/>
      <c r="H14" s="38">
        <f>SUM(H15:I36)</f>
        <v>2607.15</v>
      </c>
      <c r="I14" s="39"/>
      <c r="J14" s="38">
        <f>SUM(J15:K36)</f>
        <v>2208.15</v>
      </c>
      <c r="K14" s="39"/>
      <c r="L14" s="38">
        <f>SUM(L15:M36)</f>
        <v>2610.15</v>
      </c>
      <c r="M14" s="39"/>
      <c r="N14" s="38">
        <f>SUM(N15:O36)</f>
        <v>0</v>
      </c>
      <c r="O14" s="39"/>
      <c r="P14" s="38">
        <f>SUM(P15:Q36)</f>
        <v>0</v>
      </c>
      <c r="Q14" s="39"/>
      <c r="R14" s="38">
        <f>SUM(R15:S36)</f>
        <v>0</v>
      </c>
      <c r="S14" s="39"/>
      <c r="T14" s="38">
        <f>SUM(T15:U36)</f>
        <v>2224.2800000000002</v>
      </c>
      <c r="U14" s="39"/>
      <c r="V14" s="38">
        <f>SUM(V15:W36)</f>
        <v>0</v>
      </c>
      <c r="W14" s="39"/>
      <c r="X14" s="38">
        <f>SUM(X15:Y36)</f>
        <v>0</v>
      </c>
      <c r="Y14" s="39"/>
      <c r="Z14" s="38">
        <f>SUM(Z15:AA36)</f>
        <v>0</v>
      </c>
      <c r="AA14" s="39"/>
      <c r="AB14" s="38">
        <f>SUM(AB15:AC36)</f>
        <v>0</v>
      </c>
      <c r="AC14" s="39"/>
      <c r="AD14" s="38">
        <f>SUM(AD15:AE36)</f>
        <v>0</v>
      </c>
      <c r="AE14" s="39"/>
      <c r="AF14" s="1">
        <f>SUM(H14:AD14)</f>
        <v>9649.7300000000014</v>
      </c>
    </row>
    <row r="15" spans="1:32" ht="29.25" customHeight="1">
      <c r="A15" s="1"/>
      <c r="B15" s="43" t="s">
        <v>40</v>
      </c>
      <c r="C15" s="44"/>
      <c r="D15" s="44"/>
      <c r="E15" s="44"/>
      <c r="F15" s="44"/>
      <c r="G15" s="45"/>
      <c r="H15" s="38">
        <v>2208.15</v>
      </c>
      <c r="I15" s="39"/>
      <c r="J15" s="38"/>
      <c r="K15" s="39"/>
      <c r="L15" s="38"/>
      <c r="M15" s="39"/>
      <c r="N15" s="38"/>
      <c r="O15" s="39"/>
      <c r="P15" s="38"/>
      <c r="Q15" s="39"/>
      <c r="R15" s="38"/>
      <c r="S15" s="39"/>
      <c r="T15" s="38"/>
      <c r="U15" s="39"/>
      <c r="V15" s="38"/>
      <c r="W15" s="39"/>
      <c r="X15" s="38"/>
      <c r="Y15" s="39"/>
      <c r="Z15" s="38"/>
      <c r="AA15" s="39"/>
      <c r="AB15" s="38"/>
      <c r="AC15" s="39"/>
      <c r="AD15" s="38"/>
      <c r="AE15" s="39"/>
      <c r="AF15" s="1"/>
    </row>
    <row r="16" spans="1:32" ht="45" customHeight="1">
      <c r="A16" s="1"/>
      <c r="B16" s="43" t="s">
        <v>49</v>
      </c>
      <c r="C16" s="44"/>
      <c r="D16" s="44"/>
      <c r="E16" s="44"/>
      <c r="F16" s="44"/>
      <c r="G16" s="45"/>
      <c r="H16" s="38">
        <v>399</v>
      </c>
      <c r="I16" s="39"/>
      <c r="J16" s="38"/>
      <c r="K16" s="39"/>
      <c r="L16" s="38"/>
      <c r="M16" s="39"/>
      <c r="N16" s="38"/>
      <c r="O16" s="39"/>
      <c r="P16" s="38"/>
      <c r="Q16" s="39"/>
      <c r="R16" s="38"/>
      <c r="S16" s="39"/>
      <c r="T16" s="38"/>
      <c r="U16" s="39"/>
      <c r="V16" s="38"/>
      <c r="W16" s="39"/>
      <c r="X16" s="38"/>
      <c r="Y16" s="39"/>
      <c r="Z16" s="38"/>
      <c r="AA16" s="39"/>
      <c r="AB16" s="38"/>
      <c r="AC16" s="39"/>
      <c r="AD16" s="38"/>
      <c r="AE16" s="39"/>
      <c r="AF16" s="1"/>
    </row>
    <row r="17" spans="1:32" ht="30.75" customHeight="1">
      <c r="A17" s="1"/>
      <c r="B17" s="43" t="s">
        <v>40</v>
      </c>
      <c r="C17" s="44"/>
      <c r="D17" s="44"/>
      <c r="E17" s="44"/>
      <c r="F17" s="44"/>
      <c r="G17" s="45"/>
      <c r="H17" s="63"/>
      <c r="I17" s="63"/>
      <c r="J17" s="63">
        <v>2208.15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"/>
    </row>
    <row r="18" spans="1:32" ht="30.75" customHeight="1">
      <c r="A18" s="1"/>
      <c r="B18" s="43" t="s">
        <v>40</v>
      </c>
      <c r="C18" s="44"/>
      <c r="D18" s="44"/>
      <c r="E18" s="44"/>
      <c r="F18" s="44"/>
      <c r="G18" s="45"/>
      <c r="H18" s="38"/>
      <c r="I18" s="39"/>
      <c r="J18" s="38"/>
      <c r="K18" s="39"/>
      <c r="L18" s="38">
        <v>2208.15</v>
      </c>
      <c r="M18" s="39"/>
      <c r="N18" s="38"/>
      <c r="O18" s="39"/>
      <c r="P18" s="38"/>
      <c r="Q18" s="39"/>
      <c r="R18" s="38"/>
      <c r="S18" s="39"/>
      <c r="T18" s="38"/>
      <c r="U18" s="39"/>
      <c r="V18" s="38"/>
      <c r="W18" s="39"/>
      <c r="X18" s="38"/>
      <c r="Y18" s="39"/>
      <c r="Z18" s="38"/>
      <c r="AA18" s="39"/>
      <c r="AB18" s="38"/>
      <c r="AC18" s="39"/>
      <c r="AD18" s="38"/>
      <c r="AE18" s="39"/>
      <c r="AF18" s="1"/>
    </row>
    <row r="19" spans="1:32" ht="30.75" customHeight="1">
      <c r="A19" s="1"/>
      <c r="B19" s="43" t="s">
        <v>50</v>
      </c>
      <c r="C19" s="44"/>
      <c r="D19" s="44"/>
      <c r="E19" s="44"/>
      <c r="F19" s="44"/>
      <c r="G19" s="45"/>
      <c r="H19" s="38"/>
      <c r="I19" s="39"/>
      <c r="J19" s="38"/>
      <c r="K19" s="39"/>
      <c r="L19" s="38">
        <v>402</v>
      </c>
      <c r="M19" s="39"/>
      <c r="N19" s="38"/>
      <c r="O19" s="39"/>
      <c r="P19" s="38"/>
      <c r="Q19" s="39"/>
      <c r="R19" s="38"/>
      <c r="S19" s="39"/>
      <c r="T19" s="38"/>
      <c r="U19" s="39"/>
      <c r="V19" s="38"/>
      <c r="W19" s="39"/>
      <c r="X19" s="38"/>
      <c r="Y19" s="39"/>
      <c r="Z19" s="38"/>
      <c r="AA19" s="39"/>
      <c r="AB19" s="38"/>
      <c r="AC19" s="39"/>
      <c r="AD19" s="38"/>
      <c r="AE19" s="39"/>
      <c r="AF19" s="1"/>
    </row>
    <row r="20" spans="1:32" ht="30.75" customHeight="1">
      <c r="A20" s="1"/>
      <c r="B20" s="43" t="s">
        <v>51</v>
      </c>
      <c r="C20" s="44"/>
      <c r="D20" s="44"/>
      <c r="E20" s="44"/>
      <c r="F20" s="44"/>
      <c r="G20" s="45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>
        <v>2224.2800000000002</v>
      </c>
      <c r="U20" s="39"/>
      <c r="V20" s="38"/>
      <c r="W20" s="39"/>
      <c r="X20" s="38"/>
      <c r="Y20" s="39"/>
      <c r="Z20" s="38"/>
      <c r="AA20" s="39"/>
      <c r="AB20" s="38"/>
      <c r="AC20" s="39"/>
      <c r="AD20" s="38"/>
      <c r="AE20" s="39"/>
      <c r="AF20" s="1"/>
    </row>
    <row r="21" spans="1:32" ht="30.75" customHeight="1">
      <c r="A21" s="1"/>
      <c r="B21" s="43"/>
      <c r="C21" s="65"/>
      <c r="D21" s="65"/>
      <c r="E21" s="65"/>
      <c r="F21" s="65"/>
      <c r="G21" s="66"/>
      <c r="H21" s="38"/>
      <c r="I21" s="39"/>
      <c r="J21" s="38"/>
      <c r="K21" s="39"/>
      <c r="L21" s="38"/>
      <c r="M21" s="39"/>
      <c r="N21" s="38"/>
      <c r="O21" s="39"/>
      <c r="P21" s="38"/>
      <c r="Q21" s="39"/>
      <c r="R21" s="38"/>
      <c r="S21" s="39"/>
      <c r="T21" s="38"/>
      <c r="U21" s="39"/>
      <c r="V21" s="38"/>
      <c r="W21" s="39"/>
      <c r="X21" s="38"/>
      <c r="Y21" s="39"/>
      <c r="Z21" s="38"/>
      <c r="AA21" s="39"/>
      <c r="AB21" s="38"/>
      <c r="AC21" s="39"/>
      <c r="AD21" s="38"/>
      <c r="AE21" s="39"/>
      <c r="AF21" s="1"/>
    </row>
    <row r="22" spans="1:32" ht="33.75" customHeight="1">
      <c r="A22" s="1"/>
      <c r="B22" s="43"/>
      <c r="C22" s="44"/>
      <c r="D22" s="44"/>
      <c r="E22" s="44"/>
      <c r="F22" s="44"/>
      <c r="G22" s="45"/>
      <c r="H22" s="38"/>
      <c r="I22" s="39"/>
      <c r="J22" s="38"/>
      <c r="K22" s="39"/>
      <c r="L22" s="38"/>
      <c r="M22" s="39"/>
      <c r="N22" s="38"/>
      <c r="O22" s="39"/>
      <c r="P22" s="38"/>
      <c r="Q22" s="39"/>
      <c r="R22" s="38"/>
      <c r="S22" s="39"/>
      <c r="T22" s="38"/>
      <c r="U22" s="39"/>
      <c r="V22" s="38"/>
      <c r="W22" s="39"/>
      <c r="X22" s="38"/>
      <c r="Y22" s="39"/>
      <c r="Z22" s="38"/>
      <c r="AA22" s="39"/>
      <c r="AB22" s="38"/>
      <c r="AC22" s="39"/>
      <c r="AD22" s="38"/>
      <c r="AE22" s="39"/>
      <c r="AF22" s="1"/>
    </row>
    <row r="23" spans="1:32" ht="33.75" customHeight="1">
      <c r="A23" s="1"/>
      <c r="B23" s="40"/>
      <c r="C23" s="41"/>
      <c r="D23" s="41"/>
      <c r="E23" s="41"/>
      <c r="F23" s="41"/>
      <c r="G23" s="42"/>
      <c r="H23" s="14"/>
      <c r="I23" s="15"/>
      <c r="J23" s="14"/>
      <c r="K23" s="15"/>
      <c r="L23" s="14"/>
      <c r="M23" s="15"/>
      <c r="N23" s="14"/>
      <c r="O23" s="15"/>
      <c r="P23" s="14"/>
      <c r="Q23" s="15"/>
      <c r="R23" s="14"/>
      <c r="S23" s="15"/>
      <c r="T23" s="38"/>
      <c r="U23" s="39"/>
      <c r="V23" s="38"/>
      <c r="W23" s="39"/>
      <c r="X23" s="14"/>
      <c r="Y23" s="15"/>
      <c r="Z23" s="14"/>
      <c r="AA23" s="15"/>
      <c r="AB23" s="14"/>
      <c r="AC23" s="15"/>
      <c r="AD23" s="14"/>
      <c r="AE23" s="15"/>
      <c r="AF23" s="1"/>
    </row>
    <row r="24" spans="1:32" ht="33.75" customHeight="1">
      <c r="A24" s="1"/>
      <c r="B24" s="40"/>
      <c r="C24" s="41"/>
      <c r="D24" s="41"/>
      <c r="E24" s="41"/>
      <c r="F24" s="41"/>
      <c r="G24" s="42"/>
      <c r="H24" s="14"/>
      <c r="I24" s="15"/>
      <c r="J24" s="14"/>
      <c r="K24" s="15"/>
      <c r="L24" s="14"/>
      <c r="M24" s="15"/>
      <c r="N24" s="14"/>
      <c r="O24" s="15"/>
      <c r="P24" s="14"/>
      <c r="Q24" s="15"/>
      <c r="R24" s="14"/>
      <c r="S24" s="15"/>
      <c r="T24" s="14"/>
      <c r="U24" s="15"/>
      <c r="V24" s="38"/>
      <c r="W24" s="39"/>
      <c r="X24" s="38"/>
      <c r="Y24" s="39"/>
      <c r="Z24" s="14"/>
      <c r="AA24" s="15"/>
      <c r="AB24" s="14"/>
      <c r="AC24" s="15"/>
      <c r="AD24" s="14"/>
      <c r="AE24" s="15"/>
      <c r="AF24" s="1"/>
    </row>
    <row r="25" spans="1:32" ht="33.75" customHeight="1">
      <c r="A25" s="1"/>
      <c r="B25" s="40"/>
      <c r="C25" s="41"/>
      <c r="D25" s="41"/>
      <c r="E25" s="41"/>
      <c r="F25" s="41"/>
      <c r="G25" s="42"/>
      <c r="H25" s="18"/>
      <c r="I25" s="19"/>
      <c r="J25" s="18"/>
      <c r="K25" s="19"/>
      <c r="L25" s="18"/>
      <c r="M25" s="19"/>
      <c r="N25" s="18"/>
      <c r="O25" s="19"/>
      <c r="P25" s="18"/>
      <c r="Q25" s="19"/>
      <c r="R25" s="18"/>
      <c r="S25" s="19"/>
      <c r="T25" s="18"/>
      <c r="U25" s="19"/>
      <c r="V25" s="38"/>
      <c r="W25" s="39"/>
      <c r="X25" s="18"/>
      <c r="Y25" s="19"/>
      <c r="Z25" s="38"/>
      <c r="AA25" s="39"/>
      <c r="AB25" s="18"/>
      <c r="AC25" s="19"/>
      <c r="AD25" s="18"/>
      <c r="AE25" s="19"/>
      <c r="AF25" s="1"/>
    </row>
    <row r="26" spans="1:32" ht="33.75" customHeight="1">
      <c r="A26" s="1"/>
      <c r="B26" s="40"/>
      <c r="C26" s="41"/>
      <c r="D26" s="41"/>
      <c r="E26" s="41"/>
      <c r="F26" s="41"/>
      <c r="G26" s="42"/>
      <c r="H26" s="18"/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19"/>
      <c r="V26" s="38"/>
      <c r="W26" s="39"/>
      <c r="X26" s="18"/>
      <c r="Y26" s="19"/>
      <c r="Z26" s="18"/>
      <c r="AA26" s="19"/>
      <c r="AB26" s="18"/>
      <c r="AC26" s="19"/>
      <c r="AD26" s="18"/>
      <c r="AE26" s="19"/>
      <c r="AF26" s="1"/>
    </row>
    <row r="27" spans="1:32" ht="33.75" customHeight="1">
      <c r="A27" s="1"/>
      <c r="B27" s="40"/>
      <c r="C27" s="41"/>
      <c r="D27" s="41"/>
      <c r="E27" s="41"/>
      <c r="F27" s="41"/>
      <c r="G27" s="42"/>
      <c r="H27" s="16"/>
      <c r="I27" s="17"/>
      <c r="J27" s="16"/>
      <c r="K27" s="17"/>
      <c r="L27" s="16"/>
      <c r="M27" s="17"/>
      <c r="N27" s="16"/>
      <c r="O27" s="17"/>
      <c r="P27" s="16"/>
      <c r="Q27" s="17"/>
      <c r="R27" s="16"/>
      <c r="S27" s="17"/>
      <c r="T27" s="16"/>
      <c r="U27" s="17"/>
      <c r="V27" s="16"/>
      <c r="W27" s="17"/>
      <c r="X27" s="38"/>
      <c r="Y27" s="39"/>
      <c r="Z27" s="16"/>
      <c r="AA27" s="17"/>
      <c r="AB27" s="16"/>
      <c r="AC27" s="17"/>
      <c r="AD27" s="16"/>
      <c r="AE27" s="17"/>
      <c r="AF27" s="1"/>
    </row>
    <row r="28" spans="1:32" ht="33.75" customHeight="1">
      <c r="A28" s="1"/>
      <c r="B28" s="40"/>
      <c r="C28" s="41"/>
      <c r="D28" s="41"/>
      <c r="E28" s="41"/>
      <c r="F28" s="41"/>
      <c r="G28" s="42"/>
      <c r="H28" s="20"/>
      <c r="I28" s="21"/>
      <c r="J28" s="20"/>
      <c r="K28" s="2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38"/>
      <c r="AA28" s="39"/>
      <c r="AB28" s="20"/>
      <c r="AC28" s="21"/>
      <c r="AD28" s="20"/>
      <c r="AE28" s="21"/>
      <c r="AF28" s="1"/>
    </row>
    <row r="29" spans="1:32" ht="33.75" customHeight="1">
      <c r="A29" s="1"/>
      <c r="B29" s="40"/>
      <c r="C29" s="41"/>
      <c r="D29" s="41"/>
      <c r="E29" s="41"/>
      <c r="F29" s="41"/>
      <c r="G29" s="42"/>
      <c r="H29" s="22"/>
      <c r="I29" s="23"/>
      <c r="J29" s="22"/>
      <c r="K29" s="23"/>
      <c r="L29" s="22"/>
      <c r="M29" s="23"/>
      <c r="N29" s="22"/>
      <c r="O29" s="23"/>
      <c r="P29" s="22"/>
      <c r="Q29" s="23"/>
      <c r="R29" s="22"/>
      <c r="S29" s="23"/>
      <c r="T29" s="22"/>
      <c r="U29" s="23"/>
      <c r="V29" s="22"/>
      <c r="W29" s="23"/>
      <c r="X29" s="22"/>
      <c r="Y29" s="23"/>
      <c r="Z29" s="38"/>
      <c r="AA29" s="39"/>
      <c r="AB29" s="22"/>
      <c r="AC29" s="23"/>
      <c r="AD29" s="22"/>
      <c r="AE29" s="23"/>
      <c r="AF29" s="1"/>
    </row>
    <row r="30" spans="1:32" ht="33.75" customHeight="1">
      <c r="A30" s="1"/>
      <c r="B30" s="40"/>
      <c r="C30" s="41"/>
      <c r="D30" s="41"/>
      <c r="E30" s="41"/>
      <c r="F30" s="41"/>
      <c r="G30" s="42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38"/>
      <c r="AA30" s="39"/>
      <c r="AB30" s="22"/>
      <c r="AC30" s="23"/>
      <c r="AD30" s="22"/>
      <c r="AE30" s="23"/>
      <c r="AF30" s="1"/>
    </row>
    <row r="31" spans="1:32" ht="33.75" customHeight="1">
      <c r="A31" s="1"/>
      <c r="B31" s="40"/>
      <c r="C31" s="41"/>
      <c r="D31" s="41"/>
      <c r="E31" s="41"/>
      <c r="F31" s="41"/>
      <c r="G31" s="42"/>
      <c r="H31" s="20"/>
      <c r="I31" s="21"/>
      <c r="J31" s="20"/>
      <c r="K31" s="21"/>
      <c r="L31" s="20"/>
      <c r="M31" s="21"/>
      <c r="N31" s="20"/>
      <c r="O31" s="21"/>
      <c r="P31" s="20"/>
      <c r="Q31" s="21"/>
      <c r="R31" s="20"/>
      <c r="S31" s="21"/>
      <c r="T31" s="20"/>
      <c r="U31" s="21"/>
      <c r="V31" s="20"/>
      <c r="W31" s="21"/>
      <c r="X31" s="20"/>
      <c r="Y31" s="21"/>
      <c r="Z31" s="20"/>
      <c r="AA31" s="21"/>
      <c r="AB31" s="38"/>
      <c r="AC31" s="39"/>
      <c r="AD31" s="20"/>
      <c r="AE31" s="21"/>
      <c r="AF31" s="1"/>
    </row>
    <row r="32" spans="1:32" ht="33.75" customHeight="1">
      <c r="A32" s="1"/>
      <c r="B32" s="40"/>
      <c r="C32" s="41"/>
      <c r="D32" s="41"/>
      <c r="E32" s="41"/>
      <c r="F32" s="41"/>
      <c r="G32" s="42"/>
      <c r="H32" s="16"/>
      <c r="I32" s="17"/>
      <c r="J32" s="16"/>
      <c r="K32" s="17"/>
      <c r="L32" s="16"/>
      <c r="M32" s="17"/>
      <c r="N32" s="16"/>
      <c r="O32" s="17"/>
      <c r="P32" s="16"/>
      <c r="Q32" s="17"/>
      <c r="R32" s="16"/>
      <c r="S32" s="17"/>
      <c r="T32" s="16"/>
      <c r="U32" s="17"/>
      <c r="V32" s="16"/>
      <c r="W32" s="17"/>
      <c r="X32" s="16"/>
      <c r="Y32" s="17"/>
      <c r="Z32" s="16"/>
      <c r="AA32" s="17"/>
      <c r="AB32" s="16"/>
      <c r="AC32" s="17"/>
      <c r="AD32" s="38"/>
      <c r="AE32" s="39"/>
      <c r="AF32" s="1"/>
    </row>
    <row r="33" spans="1:32" ht="33.75" customHeight="1">
      <c r="A33" s="1"/>
      <c r="B33" s="40"/>
      <c r="C33" s="41"/>
      <c r="D33" s="41"/>
      <c r="E33" s="41"/>
      <c r="F33" s="41"/>
      <c r="G33" s="42"/>
      <c r="H33" s="24"/>
      <c r="I33" s="25"/>
      <c r="J33" s="24"/>
      <c r="K33" s="25"/>
      <c r="L33" s="24"/>
      <c r="M33" s="25"/>
      <c r="N33" s="24"/>
      <c r="O33" s="25"/>
      <c r="P33" s="24"/>
      <c r="Q33" s="25"/>
      <c r="R33" s="24"/>
      <c r="S33" s="25"/>
      <c r="T33" s="24"/>
      <c r="U33" s="25"/>
      <c r="V33" s="24"/>
      <c r="W33" s="25"/>
      <c r="X33" s="24"/>
      <c r="Y33" s="25"/>
      <c r="Z33" s="24"/>
      <c r="AA33" s="25"/>
      <c r="AB33" s="24"/>
      <c r="AC33" s="25"/>
      <c r="AD33" s="38"/>
      <c r="AE33" s="39"/>
      <c r="AF33" s="1"/>
    </row>
    <row r="34" spans="1:32" ht="33.75" customHeight="1">
      <c r="A34" s="1"/>
      <c r="B34" s="40"/>
      <c r="C34" s="41"/>
      <c r="D34" s="41"/>
      <c r="E34" s="41"/>
      <c r="F34" s="41"/>
      <c r="G34" s="42"/>
      <c r="H34" s="24"/>
      <c r="I34" s="25"/>
      <c r="J34" s="24"/>
      <c r="K34" s="25"/>
      <c r="L34" s="24"/>
      <c r="M34" s="25"/>
      <c r="N34" s="24"/>
      <c r="O34" s="25"/>
      <c r="P34" s="24"/>
      <c r="Q34" s="25"/>
      <c r="R34" s="24"/>
      <c r="S34" s="25"/>
      <c r="T34" s="24"/>
      <c r="U34" s="25"/>
      <c r="V34" s="24"/>
      <c r="W34" s="25"/>
      <c r="X34" s="24"/>
      <c r="Y34" s="25"/>
      <c r="Z34" s="24"/>
      <c r="AA34" s="25"/>
      <c r="AB34" s="24"/>
      <c r="AC34" s="25"/>
      <c r="AD34" s="38"/>
      <c r="AE34" s="39"/>
      <c r="AF34" s="1"/>
    </row>
    <row r="35" spans="1:32" ht="33.75" customHeight="1">
      <c r="A35" s="1"/>
      <c r="B35" s="40"/>
      <c r="C35" s="41"/>
      <c r="D35" s="41"/>
      <c r="E35" s="41"/>
      <c r="F35" s="41"/>
      <c r="G35" s="42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/>
      <c r="X35" s="16"/>
      <c r="Y35" s="17"/>
      <c r="Z35" s="16"/>
      <c r="AA35" s="17"/>
      <c r="AB35" s="16"/>
      <c r="AC35" s="17"/>
      <c r="AD35" s="38"/>
      <c r="AE35" s="39"/>
      <c r="AF35" s="1"/>
    </row>
    <row r="36" spans="1:32" ht="30.75" customHeight="1">
      <c r="A36" s="1"/>
      <c r="B36" s="43"/>
      <c r="C36" s="44"/>
      <c r="D36" s="44"/>
      <c r="E36" s="44"/>
      <c r="F36" s="44"/>
      <c r="G36" s="45"/>
      <c r="H36" s="38"/>
      <c r="I36" s="39"/>
      <c r="J36" s="38"/>
      <c r="K36" s="39"/>
      <c r="L36" s="38"/>
      <c r="M36" s="39"/>
      <c r="N36" s="38"/>
      <c r="O36" s="39"/>
      <c r="P36" s="38"/>
      <c r="Q36" s="39"/>
      <c r="R36" s="38"/>
      <c r="S36" s="39"/>
      <c r="T36" s="38"/>
      <c r="U36" s="39"/>
      <c r="V36" s="38"/>
      <c r="W36" s="39"/>
      <c r="X36" s="38"/>
      <c r="Y36" s="39"/>
      <c r="Z36" s="38"/>
      <c r="AA36" s="39"/>
      <c r="AB36" s="38"/>
      <c r="AC36" s="39"/>
      <c r="AD36" s="38"/>
      <c r="AE36" s="39"/>
      <c r="AF36" s="1"/>
    </row>
    <row r="37" spans="1:32">
      <c r="A37" s="1"/>
      <c r="B37" s="46"/>
      <c r="C37" s="47"/>
      <c r="D37" s="47"/>
      <c r="E37" s="47"/>
      <c r="F37" s="47"/>
      <c r="G37" s="48"/>
      <c r="H37" s="38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39"/>
      <c r="AF37" s="1"/>
    </row>
    <row r="38" spans="1:32">
      <c r="A38" s="1">
        <v>3</v>
      </c>
      <c r="B38" s="55" t="s">
        <v>27</v>
      </c>
      <c r="C38" s="56"/>
      <c r="D38" s="56"/>
      <c r="E38" s="56"/>
      <c r="F38" s="56"/>
      <c r="G38" s="57"/>
      <c r="H38" s="38">
        <f>SUM(H39:I44)</f>
        <v>10853.887999999999</v>
      </c>
      <c r="I38" s="39"/>
      <c r="J38" s="38">
        <f>SUM(J39:K44)</f>
        <v>10853.887999999999</v>
      </c>
      <c r="K38" s="39"/>
      <c r="L38" s="38">
        <f>SUM(L39:M44)</f>
        <v>10853.887999999999</v>
      </c>
      <c r="M38" s="39"/>
      <c r="N38" s="38">
        <f>SUM(N39:O44)</f>
        <v>10853.887999999999</v>
      </c>
      <c r="O38" s="39"/>
      <c r="P38" s="38">
        <f>SUM(P39:Q44)</f>
        <v>10853.887999999999</v>
      </c>
      <c r="Q38" s="39"/>
      <c r="R38" s="38">
        <f>SUM(R39:S44)</f>
        <v>10853.887999999999</v>
      </c>
      <c r="S38" s="39"/>
      <c r="T38" s="38">
        <f>SUM(T39:U44)</f>
        <v>10853.887999999999</v>
      </c>
      <c r="U38" s="39"/>
      <c r="V38" s="38">
        <f>SUM(V39:W44)</f>
        <v>10853.887999999999</v>
      </c>
      <c r="W38" s="39"/>
      <c r="X38" s="38">
        <f>SUM(X39:Y44)</f>
        <v>10853.887999999999</v>
      </c>
      <c r="Y38" s="39"/>
      <c r="Z38" s="38">
        <f>SUM(Z39:AA44)</f>
        <v>10853.887999999999</v>
      </c>
      <c r="AA38" s="39"/>
      <c r="AB38" s="38">
        <f>SUM(AB39:AC44)</f>
        <v>12599.698</v>
      </c>
      <c r="AC38" s="39"/>
      <c r="AD38" s="38">
        <f>SUM(AD39:AE44)</f>
        <v>12599.698</v>
      </c>
      <c r="AE38" s="39"/>
      <c r="AF38" s="1">
        <f t="shared" ref="AF38:AF51" si="2">SUM(H38:AD38)</f>
        <v>133738.27600000001</v>
      </c>
    </row>
    <row r="39" spans="1:32">
      <c r="A39" s="1"/>
      <c r="B39" s="59" t="s">
        <v>20</v>
      </c>
      <c r="C39" s="59"/>
      <c r="D39" s="59"/>
      <c r="E39" s="59"/>
      <c r="F39" s="34">
        <v>3.26</v>
      </c>
      <c r="G39" s="13">
        <v>3.08</v>
      </c>
      <c r="H39" s="38">
        <f>G39*Q4</f>
        <v>2680.8319999999999</v>
      </c>
      <c r="I39" s="39"/>
      <c r="J39" s="38">
        <f>G39*Q4</f>
        <v>2680.8319999999999</v>
      </c>
      <c r="K39" s="39"/>
      <c r="L39" s="38">
        <f>G39*Q4</f>
        <v>2680.8319999999999</v>
      </c>
      <c r="M39" s="39"/>
      <c r="N39" s="38">
        <f>G39*Q4</f>
        <v>2680.8319999999999</v>
      </c>
      <c r="O39" s="39"/>
      <c r="P39" s="38">
        <f>G39*Q4</f>
        <v>2680.8319999999999</v>
      </c>
      <c r="Q39" s="39"/>
      <c r="R39" s="38">
        <f>G39*Q4</f>
        <v>2680.8319999999999</v>
      </c>
      <c r="S39" s="39"/>
      <c r="T39" s="38">
        <f>G39*Q4</f>
        <v>2680.8319999999999</v>
      </c>
      <c r="U39" s="39"/>
      <c r="V39" s="38">
        <f>G39*Q4</f>
        <v>2680.8319999999999</v>
      </c>
      <c r="W39" s="39"/>
      <c r="X39" s="38">
        <f>G39*Q4</f>
        <v>2680.8319999999999</v>
      </c>
      <c r="Y39" s="39"/>
      <c r="Z39" s="38">
        <f>G39*Q4</f>
        <v>2680.8319999999999</v>
      </c>
      <c r="AA39" s="39"/>
      <c r="AB39" s="38">
        <f>F39*S4</f>
        <v>3109.3879999999995</v>
      </c>
      <c r="AC39" s="39"/>
      <c r="AD39" s="38">
        <f>F39*S4</f>
        <v>3109.3879999999995</v>
      </c>
      <c r="AE39" s="39"/>
      <c r="AF39" s="1">
        <f t="shared" si="2"/>
        <v>33027.095999999998</v>
      </c>
    </row>
    <row r="40" spans="1:32" ht="30.75" customHeight="1">
      <c r="A40" s="1"/>
      <c r="B40" s="46" t="s">
        <v>36</v>
      </c>
      <c r="C40" s="47"/>
      <c r="D40" s="47"/>
      <c r="E40" s="48"/>
      <c r="F40" s="33">
        <v>4.32</v>
      </c>
      <c r="G40" s="12">
        <v>4.08</v>
      </c>
      <c r="H40" s="38">
        <f>G40*Q4</f>
        <v>3551.232</v>
      </c>
      <c r="I40" s="39"/>
      <c r="J40" s="38">
        <f>G40*Q4</f>
        <v>3551.232</v>
      </c>
      <c r="K40" s="39"/>
      <c r="L40" s="38">
        <f>G40*Q4</f>
        <v>3551.232</v>
      </c>
      <c r="M40" s="39"/>
      <c r="N40" s="38">
        <f>G40*Q4</f>
        <v>3551.232</v>
      </c>
      <c r="O40" s="39"/>
      <c r="P40" s="38">
        <f>G40*Q4</f>
        <v>3551.232</v>
      </c>
      <c r="Q40" s="39"/>
      <c r="R40" s="38">
        <f>G40*Q4</f>
        <v>3551.232</v>
      </c>
      <c r="S40" s="39"/>
      <c r="T40" s="38">
        <f>G40*Q4</f>
        <v>3551.232</v>
      </c>
      <c r="U40" s="39"/>
      <c r="V40" s="38">
        <f>G40*Q4</f>
        <v>3551.232</v>
      </c>
      <c r="W40" s="39"/>
      <c r="X40" s="38">
        <f>G40*Q4</f>
        <v>3551.232</v>
      </c>
      <c r="Y40" s="39"/>
      <c r="Z40" s="38">
        <f>G40*Q4</f>
        <v>3551.232</v>
      </c>
      <c r="AA40" s="39"/>
      <c r="AB40" s="38">
        <f>F40*S4</f>
        <v>4120.4160000000002</v>
      </c>
      <c r="AC40" s="39"/>
      <c r="AD40" s="38">
        <f>F40*S4</f>
        <v>4120.4160000000002</v>
      </c>
      <c r="AE40" s="39"/>
      <c r="AF40" s="1">
        <f t="shared" si="2"/>
        <v>43753.151999999995</v>
      </c>
    </row>
    <row r="41" spans="1:32" ht="27" customHeight="1">
      <c r="A41" s="1"/>
      <c r="B41" s="46" t="s">
        <v>21</v>
      </c>
      <c r="C41" s="47"/>
      <c r="D41" s="47"/>
      <c r="E41" s="48"/>
      <c r="F41" s="33">
        <v>0.77</v>
      </c>
      <c r="G41" s="12">
        <v>0.73</v>
      </c>
      <c r="H41" s="38">
        <f>G41*Q4</f>
        <v>635.39199999999994</v>
      </c>
      <c r="I41" s="39"/>
      <c r="J41" s="38">
        <f>G41*Q4</f>
        <v>635.39199999999994</v>
      </c>
      <c r="K41" s="39"/>
      <c r="L41" s="38">
        <f>G41*Q4</f>
        <v>635.39199999999994</v>
      </c>
      <c r="M41" s="39"/>
      <c r="N41" s="38">
        <f>G41*Q4</f>
        <v>635.39199999999994</v>
      </c>
      <c r="O41" s="39"/>
      <c r="P41" s="38">
        <f>G41*Q4</f>
        <v>635.39199999999994</v>
      </c>
      <c r="Q41" s="39"/>
      <c r="R41" s="38">
        <f>G41*Q4</f>
        <v>635.39199999999994</v>
      </c>
      <c r="S41" s="39"/>
      <c r="T41" s="38">
        <f>G41*Q4</f>
        <v>635.39199999999994</v>
      </c>
      <c r="U41" s="39"/>
      <c r="V41" s="38">
        <f>G41*Q4</f>
        <v>635.39199999999994</v>
      </c>
      <c r="W41" s="39"/>
      <c r="X41" s="38">
        <f>G41*Q4</f>
        <v>635.39199999999994</v>
      </c>
      <c r="Y41" s="39"/>
      <c r="Z41" s="38">
        <f>G41*Q4</f>
        <v>635.39199999999994</v>
      </c>
      <c r="AA41" s="39"/>
      <c r="AB41" s="38">
        <f>F41*S4</f>
        <v>734.42599999999993</v>
      </c>
      <c r="AC41" s="39"/>
      <c r="AD41" s="38">
        <f>F41*S4</f>
        <v>734.42599999999993</v>
      </c>
      <c r="AE41" s="39"/>
      <c r="AF41" s="1">
        <f t="shared" si="2"/>
        <v>7822.771999999999</v>
      </c>
    </row>
    <row r="42" spans="1:32" ht="60" customHeight="1">
      <c r="A42" s="1"/>
      <c r="B42" s="46" t="s">
        <v>22</v>
      </c>
      <c r="C42" s="47"/>
      <c r="D42" s="47"/>
      <c r="E42" s="48"/>
      <c r="F42" s="33">
        <v>1.35</v>
      </c>
      <c r="G42" s="12">
        <v>1.27</v>
      </c>
      <c r="H42" s="38">
        <f>G42*Q4</f>
        <v>1105.4079999999999</v>
      </c>
      <c r="I42" s="39"/>
      <c r="J42" s="38">
        <f>G42*Q4</f>
        <v>1105.4079999999999</v>
      </c>
      <c r="K42" s="39"/>
      <c r="L42" s="38">
        <f>G42*Q4</f>
        <v>1105.4079999999999</v>
      </c>
      <c r="M42" s="39"/>
      <c r="N42" s="38">
        <f>G42*Q4</f>
        <v>1105.4079999999999</v>
      </c>
      <c r="O42" s="39"/>
      <c r="P42" s="38">
        <f>G42*Q4</f>
        <v>1105.4079999999999</v>
      </c>
      <c r="Q42" s="39"/>
      <c r="R42" s="38">
        <f>G42*Q4</f>
        <v>1105.4079999999999</v>
      </c>
      <c r="S42" s="39"/>
      <c r="T42" s="38">
        <f>G42*Q4</f>
        <v>1105.4079999999999</v>
      </c>
      <c r="U42" s="39"/>
      <c r="V42" s="38">
        <f>G42*Q4</f>
        <v>1105.4079999999999</v>
      </c>
      <c r="W42" s="39"/>
      <c r="X42" s="38">
        <f>G42*Q4</f>
        <v>1105.4079999999999</v>
      </c>
      <c r="Y42" s="39"/>
      <c r="Z42" s="38">
        <f>G42*Q4</f>
        <v>1105.4079999999999</v>
      </c>
      <c r="AA42" s="39"/>
      <c r="AB42" s="38">
        <f>F42*S4</f>
        <v>1287.6300000000001</v>
      </c>
      <c r="AC42" s="39"/>
      <c r="AD42" s="38">
        <f>F42*S4</f>
        <v>1287.6300000000001</v>
      </c>
      <c r="AE42" s="39"/>
      <c r="AF42" s="1">
        <f t="shared" si="2"/>
        <v>13629.339999999997</v>
      </c>
    </row>
    <row r="43" spans="1:32" ht="58.5" customHeight="1">
      <c r="A43" s="1"/>
      <c r="B43" s="46" t="s">
        <v>23</v>
      </c>
      <c r="C43" s="47"/>
      <c r="D43" s="47"/>
      <c r="E43" s="48"/>
      <c r="F43" s="33">
        <v>1.1000000000000001</v>
      </c>
      <c r="G43" s="12">
        <v>1.04</v>
      </c>
      <c r="H43" s="38">
        <f>G43*Q4</f>
        <v>905.21600000000001</v>
      </c>
      <c r="I43" s="39"/>
      <c r="J43" s="38">
        <f>G43*Q4</f>
        <v>905.21600000000001</v>
      </c>
      <c r="K43" s="39"/>
      <c r="L43" s="38">
        <f>G43*Q4</f>
        <v>905.21600000000001</v>
      </c>
      <c r="M43" s="39"/>
      <c r="N43" s="38">
        <f>G43*Q4</f>
        <v>905.21600000000001</v>
      </c>
      <c r="O43" s="39"/>
      <c r="P43" s="38">
        <f>G43*Q4</f>
        <v>905.21600000000001</v>
      </c>
      <c r="Q43" s="39"/>
      <c r="R43" s="38">
        <f>G43*Q4</f>
        <v>905.21600000000001</v>
      </c>
      <c r="S43" s="39"/>
      <c r="T43" s="38">
        <f>G43*Q4</f>
        <v>905.21600000000001</v>
      </c>
      <c r="U43" s="39"/>
      <c r="V43" s="38">
        <f>G43*Q4</f>
        <v>905.21600000000001</v>
      </c>
      <c r="W43" s="39"/>
      <c r="X43" s="38">
        <f>G43*Q4</f>
        <v>905.21600000000001</v>
      </c>
      <c r="Y43" s="39"/>
      <c r="Z43" s="38">
        <f>G43*Q4</f>
        <v>905.21600000000001</v>
      </c>
      <c r="AA43" s="39"/>
      <c r="AB43" s="38">
        <f>F43*S4</f>
        <v>1049.18</v>
      </c>
      <c r="AC43" s="39"/>
      <c r="AD43" s="38">
        <f>F43*S4</f>
        <v>1049.18</v>
      </c>
      <c r="AE43" s="39"/>
      <c r="AF43" s="1">
        <f t="shared" si="2"/>
        <v>11150.520000000002</v>
      </c>
    </row>
    <row r="44" spans="1:32" ht="45.75" customHeight="1">
      <c r="A44" s="1"/>
      <c r="B44" s="46" t="s">
        <v>24</v>
      </c>
      <c r="C44" s="47"/>
      <c r="D44" s="47"/>
      <c r="E44" s="48"/>
      <c r="F44" s="33">
        <v>2.41</v>
      </c>
      <c r="G44" s="12">
        <v>2.27</v>
      </c>
      <c r="H44" s="38">
        <f>G44*Q4</f>
        <v>1975.808</v>
      </c>
      <c r="I44" s="39"/>
      <c r="J44" s="38">
        <f>G44*Q4</f>
        <v>1975.808</v>
      </c>
      <c r="K44" s="39"/>
      <c r="L44" s="38">
        <f>G44*Q4</f>
        <v>1975.808</v>
      </c>
      <c r="M44" s="39"/>
      <c r="N44" s="38">
        <f>G44*Q4</f>
        <v>1975.808</v>
      </c>
      <c r="O44" s="39"/>
      <c r="P44" s="38">
        <f>G44*Q4</f>
        <v>1975.808</v>
      </c>
      <c r="Q44" s="39"/>
      <c r="R44" s="38">
        <f>G44*Q4</f>
        <v>1975.808</v>
      </c>
      <c r="S44" s="39"/>
      <c r="T44" s="38">
        <f>G44*Q4</f>
        <v>1975.808</v>
      </c>
      <c r="U44" s="39"/>
      <c r="V44" s="38">
        <f>G44*Q4</f>
        <v>1975.808</v>
      </c>
      <c r="W44" s="39"/>
      <c r="X44" s="38">
        <f>G44*Q4</f>
        <v>1975.808</v>
      </c>
      <c r="Y44" s="39"/>
      <c r="Z44" s="38">
        <f>G44*Q4</f>
        <v>1975.808</v>
      </c>
      <c r="AA44" s="39"/>
      <c r="AB44" s="38">
        <f>F44*S4</f>
        <v>2298.6579999999999</v>
      </c>
      <c r="AC44" s="39"/>
      <c r="AD44" s="38">
        <f>F44*S4</f>
        <v>2298.6579999999999</v>
      </c>
      <c r="AE44" s="39"/>
      <c r="AF44" s="1">
        <f t="shared" si="2"/>
        <v>24355.396000000004</v>
      </c>
    </row>
    <row r="45" spans="1:32" ht="21" customHeight="1">
      <c r="A45" s="1"/>
      <c r="B45" s="67" t="s">
        <v>43</v>
      </c>
      <c r="C45" s="68"/>
      <c r="D45" s="68"/>
      <c r="E45" s="68"/>
      <c r="F45" s="68"/>
      <c r="G45" s="69"/>
      <c r="H45" s="38">
        <f>63*12.03</f>
        <v>757.89</v>
      </c>
      <c r="I45" s="39"/>
      <c r="J45" s="38">
        <f>63*12.03</f>
        <v>757.89</v>
      </c>
      <c r="K45" s="39"/>
      <c r="L45" s="38">
        <f>63*12.03</f>
        <v>757.89</v>
      </c>
      <c r="M45" s="39"/>
      <c r="N45" s="38">
        <f>63*12.03</f>
        <v>757.89</v>
      </c>
      <c r="O45" s="39"/>
      <c r="P45" s="38">
        <f>63*12.03</f>
        <v>757.89</v>
      </c>
      <c r="Q45" s="39"/>
      <c r="R45" s="38">
        <f>63*12.03</f>
        <v>757.89</v>
      </c>
      <c r="S45" s="39"/>
      <c r="T45" s="38">
        <f>63*12.03</f>
        <v>757.89</v>
      </c>
      <c r="U45" s="39"/>
      <c r="V45" s="38">
        <f>63*12.03</f>
        <v>757.89</v>
      </c>
      <c r="W45" s="39"/>
      <c r="X45" s="38">
        <f>63*12.03</f>
        <v>757.89</v>
      </c>
      <c r="Y45" s="39"/>
      <c r="Z45" s="38">
        <f>63*12.03</f>
        <v>757.89</v>
      </c>
      <c r="AA45" s="39"/>
      <c r="AB45" s="38">
        <f>63*12.03</f>
        <v>757.89</v>
      </c>
      <c r="AC45" s="39"/>
      <c r="AD45" s="38">
        <f>63*12.03</f>
        <v>757.89</v>
      </c>
      <c r="AE45" s="39"/>
      <c r="AF45" s="1">
        <f t="shared" si="2"/>
        <v>9094.68</v>
      </c>
    </row>
    <row r="46" spans="1:32" ht="21" customHeight="1">
      <c r="A46" s="1"/>
      <c r="B46" s="67" t="s">
        <v>46</v>
      </c>
      <c r="C46" s="68"/>
      <c r="D46" s="68"/>
      <c r="E46" s="68"/>
      <c r="F46" s="68"/>
      <c r="G46" s="69"/>
      <c r="H46" s="38">
        <f>63*11.63*12</f>
        <v>8792.2800000000007</v>
      </c>
      <c r="I46" s="39"/>
      <c r="J46" s="31"/>
      <c r="K46" s="32"/>
      <c r="L46" s="31"/>
      <c r="M46" s="32"/>
      <c r="N46" s="31"/>
      <c r="O46" s="32"/>
      <c r="P46" s="31"/>
      <c r="Q46" s="32"/>
      <c r="R46" s="31"/>
      <c r="S46" s="32"/>
      <c r="T46" s="31"/>
      <c r="U46" s="32"/>
      <c r="V46" s="31"/>
      <c r="W46" s="32"/>
      <c r="X46" s="31"/>
      <c r="Y46" s="32"/>
      <c r="Z46" s="31"/>
      <c r="AA46" s="32"/>
      <c r="AB46" s="31"/>
      <c r="AC46" s="32"/>
      <c r="AD46" s="31"/>
      <c r="AE46" s="32"/>
      <c r="AF46" s="1"/>
    </row>
    <row r="47" spans="1:32" ht="29.25" customHeight="1">
      <c r="A47" s="1"/>
      <c r="B47" s="67" t="s">
        <v>44</v>
      </c>
      <c r="C47" s="68"/>
      <c r="D47" s="68"/>
      <c r="E47" s="68"/>
      <c r="F47" s="68"/>
      <c r="G47" s="69"/>
      <c r="H47" s="38">
        <f>68.7*12.03</f>
        <v>826.46100000000001</v>
      </c>
      <c r="I47" s="39"/>
      <c r="J47" s="38">
        <f>68.7*12.03</f>
        <v>826.46100000000001</v>
      </c>
      <c r="K47" s="39"/>
      <c r="L47" s="38">
        <f>68.7*12.03</f>
        <v>826.46100000000001</v>
      </c>
      <c r="M47" s="39"/>
      <c r="N47" s="38">
        <f>68.7*12.03</f>
        <v>826.46100000000001</v>
      </c>
      <c r="O47" s="39"/>
      <c r="P47" s="38">
        <f>68.7*12.03</f>
        <v>826.46100000000001</v>
      </c>
      <c r="Q47" s="39"/>
      <c r="R47" s="38">
        <f>68.7*12.03</f>
        <v>826.46100000000001</v>
      </c>
      <c r="S47" s="39"/>
      <c r="T47" s="38">
        <f>68.7*12.03</f>
        <v>826.46100000000001</v>
      </c>
      <c r="U47" s="39"/>
      <c r="V47" s="38">
        <f>68.7*12.03</f>
        <v>826.46100000000001</v>
      </c>
      <c r="W47" s="39"/>
      <c r="X47" s="38">
        <f>68.7*12.03</f>
        <v>826.46100000000001</v>
      </c>
      <c r="Y47" s="39"/>
      <c r="Z47" s="38">
        <f>68.7*12.03</f>
        <v>826.46100000000001</v>
      </c>
      <c r="AA47" s="39"/>
      <c r="AB47" s="38">
        <f>68.7*12.03</f>
        <v>826.46100000000001</v>
      </c>
      <c r="AC47" s="39"/>
      <c r="AD47" s="38">
        <f>68.7*12.03</f>
        <v>826.46100000000001</v>
      </c>
      <c r="AE47" s="39"/>
      <c r="AF47" s="1">
        <f t="shared" si="2"/>
        <v>9917.5319999999992</v>
      </c>
    </row>
    <row r="48" spans="1:32" ht="29.25" customHeight="1">
      <c r="A48" s="1"/>
      <c r="B48" s="67">
        <v>2020</v>
      </c>
      <c r="C48" s="68"/>
      <c r="D48" s="68"/>
      <c r="E48" s="68"/>
      <c r="F48" s="68"/>
      <c r="G48" s="69"/>
      <c r="H48" s="38">
        <f>68.7*11.63*12</f>
        <v>9587.7720000000008</v>
      </c>
      <c r="I48" s="39"/>
      <c r="J48" s="31"/>
      <c r="K48" s="32"/>
      <c r="L48" s="31"/>
      <c r="M48" s="32"/>
      <c r="N48" s="31"/>
      <c r="O48" s="32"/>
      <c r="P48" s="31"/>
      <c r="Q48" s="32"/>
      <c r="R48" s="31"/>
      <c r="S48" s="32"/>
      <c r="T48" s="31"/>
      <c r="U48" s="32"/>
      <c r="V48" s="31"/>
      <c r="W48" s="32"/>
      <c r="X48" s="31"/>
      <c r="Y48" s="32"/>
      <c r="Z48" s="31"/>
      <c r="AA48" s="32"/>
      <c r="AB48" s="31"/>
      <c r="AC48" s="32"/>
      <c r="AD48" s="31"/>
      <c r="AE48" s="32"/>
      <c r="AF48" s="1"/>
    </row>
    <row r="49" spans="1:32" ht="24" customHeight="1">
      <c r="A49" s="1"/>
      <c r="B49" s="67" t="s">
        <v>45</v>
      </c>
      <c r="C49" s="68"/>
      <c r="D49" s="68"/>
      <c r="E49" s="68"/>
      <c r="F49" s="68"/>
      <c r="G49" s="69"/>
      <c r="H49" s="38">
        <f>23.1*12.03</f>
        <v>277.89300000000003</v>
      </c>
      <c r="I49" s="39"/>
      <c r="J49" s="38">
        <f>23.1*12.03</f>
        <v>277.89300000000003</v>
      </c>
      <c r="K49" s="39"/>
      <c r="L49" s="38">
        <f>23.1*12.03</f>
        <v>277.89300000000003</v>
      </c>
      <c r="M49" s="39"/>
      <c r="N49" s="38">
        <f>23.1*12.03</f>
        <v>277.89300000000003</v>
      </c>
      <c r="O49" s="39"/>
      <c r="P49" s="38">
        <f>23.1*12.03</f>
        <v>277.89300000000003</v>
      </c>
      <c r="Q49" s="39"/>
      <c r="R49" s="38">
        <f>23.1*12.03</f>
        <v>277.89300000000003</v>
      </c>
      <c r="S49" s="39"/>
      <c r="T49" s="38">
        <f>23.1*12.03</f>
        <v>277.89300000000003</v>
      </c>
      <c r="U49" s="39"/>
      <c r="V49" s="38">
        <f>23.1*12.03</f>
        <v>277.89300000000003</v>
      </c>
      <c r="W49" s="39"/>
      <c r="X49" s="38">
        <f>23.1*12.03</f>
        <v>277.89300000000003</v>
      </c>
      <c r="Y49" s="39"/>
      <c r="Z49" s="38">
        <f>23.1*12.03</f>
        <v>277.89300000000003</v>
      </c>
      <c r="AA49" s="39"/>
      <c r="AB49" s="38">
        <f>23.1*12.03</f>
        <v>277.89300000000003</v>
      </c>
      <c r="AC49" s="39"/>
      <c r="AD49" s="38">
        <f>23.1*12.03</f>
        <v>277.89300000000003</v>
      </c>
      <c r="AE49" s="39"/>
      <c r="AF49" s="1">
        <f t="shared" si="2"/>
        <v>3334.7160000000003</v>
      </c>
    </row>
    <row r="50" spans="1:32" ht="24" customHeight="1">
      <c r="A50" s="1"/>
      <c r="B50" s="67">
        <v>2020</v>
      </c>
      <c r="C50" s="68"/>
      <c r="D50" s="68"/>
      <c r="E50" s="68"/>
      <c r="F50" s="68"/>
      <c r="G50" s="69"/>
      <c r="H50" s="38">
        <f>23.1*11.63*6</f>
        <v>1611.9180000000001</v>
      </c>
      <c r="I50" s="39"/>
      <c r="J50" s="31"/>
      <c r="K50" s="32"/>
      <c r="L50" s="31"/>
      <c r="M50" s="32"/>
      <c r="N50" s="31"/>
      <c r="O50" s="32"/>
      <c r="P50" s="31"/>
      <c r="Q50" s="32"/>
      <c r="R50" s="31"/>
      <c r="S50" s="32"/>
      <c r="T50" s="31"/>
      <c r="U50" s="32"/>
      <c r="V50" s="31"/>
      <c r="W50" s="32"/>
      <c r="X50" s="31"/>
      <c r="Y50" s="32"/>
      <c r="Z50" s="31"/>
      <c r="AA50" s="32"/>
      <c r="AB50" s="31"/>
      <c r="AC50" s="32"/>
      <c r="AD50" s="31"/>
      <c r="AE50" s="32"/>
      <c r="AF50" s="1"/>
    </row>
    <row r="51" spans="1:32">
      <c r="A51" s="1"/>
      <c r="B51" s="52" t="s">
        <v>25</v>
      </c>
      <c r="C51" s="53"/>
      <c r="D51" s="53"/>
      <c r="E51" s="53"/>
      <c r="F51" s="53"/>
      <c r="G51" s="54"/>
      <c r="H51" s="38">
        <v>1000</v>
      </c>
      <c r="I51" s="39"/>
      <c r="J51" s="38">
        <v>1000</v>
      </c>
      <c r="K51" s="39"/>
      <c r="L51" s="38"/>
      <c r="M51" s="39"/>
      <c r="N51" s="38"/>
      <c r="O51" s="39"/>
      <c r="P51" s="38"/>
      <c r="Q51" s="39"/>
      <c r="R51" s="38"/>
      <c r="S51" s="39"/>
      <c r="T51" s="38"/>
      <c r="U51" s="39"/>
      <c r="V51" s="38"/>
      <c r="W51" s="39"/>
      <c r="X51" s="38"/>
      <c r="Y51" s="39"/>
      <c r="Z51" s="38"/>
      <c r="AA51" s="39"/>
      <c r="AB51" s="38"/>
      <c r="AC51" s="39"/>
      <c r="AD51" s="38"/>
      <c r="AE51" s="39"/>
      <c r="AF51" s="1">
        <f t="shared" si="2"/>
        <v>2000</v>
      </c>
    </row>
    <row r="52" spans="1:32">
      <c r="A52" s="1"/>
      <c r="B52" s="35"/>
      <c r="C52" s="36"/>
      <c r="D52" s="36"/>
      <c r="E52" s="36"/>
      <c r="F52" s="36"/>
      <c r="G52" s="37"/>
      <c r="H52" s="38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39"/>
      <c r="AF52" s="1"/>
    </row>
    <row r="53" spans="1:32">
      <c r="A53" s="1">
        <v>4</v>
      </c>
      <c r="B53" s="49" t="s">
        <v>26</v>
      </c>
      <c r="C53" s="50"/>
      <c r="D53" s="50"/>
      <c r="E53" s="50"/>
      <c r="F53" s="50"/>
      <c r="G53" s="51"/>
      <c r="H53" s="38">
        <f>H38+H14+H51+H45+H47+H49+H46+H48+H50</f>
        <v>36315.252</v>
      </c>
      <c r="I53" s="39"/>
      <c r="J53" s="38">
        <f>J38+J14+J51+J45+J47+J49</f>
        <v>15924.281999999997</v>
      </c>
      <c r="K53" s="39"/>
      <c r="L53" s="38">
        <f>L38+L14+L51+L45+L47+L49</f>
        <v>15326.281999999997</v>
      </c>
      <c r="M53" s="39"/>
      <c r="N53" s="38">
        <f>N38+N14+N51+N45+N47+N49</f>
        <v>12716.131999999998</v>
      </c>
      <c r="O53" s="39"/>
      <c r="P53" s="38">
        <f>P38+P14+P51+P45+P47+P49</f>
        <v>12716.131999999998</v>
      </c>
      <c r="Q53" s="39"/>
      <c r="R53" s="38">
        <f>R38+R14+R51+R45+R47+R49</f>
        <v>12716.131999999998</v>
      </c>
      <c r="S53" s="39"/>
      <c r="T53" s="38">
        <f>T38+T14+T51+T45+T47+T49</f>
        <v>14940.411999999998</v>
      </c>
      <c r="U53" s="39"/>
      <c r="V53" s="38">
        <f>V38+V14+V51+V45+V47+V49</f>
        <v>12716.131999999998</v>
      </c>
      <c r="W53" s="39"/>
      <c r="X53" s="38">
        <f>X38+X14+X51+X45+X47+X49</f>
        <v>12716.131999999998</v>
      </c>
      <c r="Y53" s="39"/>
      <c r="Z53" s="38">
        <f>Z38+Z14+Z51+Z45+Z47+Z49</f>
        <v>12716.131999999998</v>
      </c>
      <c r="AA53" s="39"/>
      <c r="AB53" s="38">
        <f>AB38+AB14+AB51+AB45+AB47+AB49</f>
        <v>14461.941999999999</v>
      </c>
      <c r="AC53" s="39"/>
      <c r="AD53" s="38">
        <f>AD38+AD14+AD51+AD45+AD47+AD49</f>
        <v>14461.941999999999</v>
      </c>
      <c r="AE53" s="39"/>
      <c r="AF53" s="1">
        <f>SUM(H53:AE53)</f>
        <v>187726.90399999998</v>
      </c>
    </row>
    <row r="54" spans="1:32">
      <c r="A54" s="1"/>
      <c r="B54" s="35"/>
      <c r="C54" s="36"/>
      <c r="D54" s="36"/>
      <c r="E54" s="36"/>
      <c r="F54" s="36"/>
      <c r="G54" s="37"/>
      <c r="H54" s="38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39"/>
      <c r="AF54" s="1">
        <f>SUM(H54:AD54)</f>
        <v>0</v>
      </c>
    </row>
    <row r="55" spans="1:32" ht="27.75" customHeight="1">
      <c r="A55" s="1"/>
      <c r="B55" s="73"/>
      <c r="C55" s="74"/>
      <c r="D55" s="74"/>
      <c r="E55" s="74"/>
      <c r="F55" s="74"/>
      <c r="G55" s="75"/>
      <c r="H55" s="38"/>
      <c r="I55" s="39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7"/>
      <c r="AF55" s="1"/>
    </row>
    <row r="56" spans="1:32">
      <c r="A56" s="1"/>
      <c r="B56" s="35"/>
      <c r="C56" s="36"/>
      <c r="D56" s="36"/>
      <c r="E56" s="36"/>
      <c r="F56" s="36"/>
      <c r="G56" s="37"/>
      <c r="H56" s="26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7"/>
      <c r="AF56" s="1"/>
    </row>
    <row r="57" spans="1:32">
      <c r="A57" s="1"/>
      <c r="B57" s="35"/>
      <c r="C57" s="36"/>
      <c r="D57" s="36"/>
      <c r="E57" s="36"/>
      <c r="F57" s="36"/>
      <c r="G57" s="37"/>
      <c r="H57" s="26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7"/>
      <c r="AF57" s="1"/>
    </row>
    <row r="58" spans="1:32">
      <c r="A58" s="1"/>
      <c r="B58" s="70"/>
      <c r="C58" s="71"/>
      <c r="D58" s="71"/>
      <c r="E58" s="71"/>
      <c r="F58" s="71"/>
      <c r="G58" s="72"/>
      <c r="H58" s="26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7"/>
      <c r="AF58" s="1"/>
    </row>
    <row r="59" spans="1:32">
      <c r="A59" s="1"/>
      <c r="B59" s="46" t="s">
        <v>15</v>
      </c>
      <c r="C59" s="53"/>
      <c r="D59" s="53"/>
      <c r="E59" s="53"/>
      <c r="F59" s="53"/>
      <c r="G59" s="54"/>
      <c r="H59" s="38">
        <v>0</v>
      </c>
      <c r="I59" s="39"/>
      <c r="J59" s="38">
        <f>H63</f>
        <v>0</v>
      </c>
      <c r="K59" s="39"/>
      <c r="L59" s="38">
        <f>J63</f>
        <v>0</v>
      </c>
      <c r="M59" s="39"/>
      <c r="N59" s="38">
        <f>L63</f>
        <v>0</v>
      </c>
      <c r="O59" s="39"/>
      <c r="P59" s="38">
        <f>N63</f>
        <v>0</v>
      </c>
      <c r="Q59" s="39"/>
      <c r="R59" s="38">
        <f t="shared" ref="R59" si="3">P63</f>
        <v>0</v>
      </c>
      <c r="S59" s="39"/>
      <c r="T59" s="38">
        <f t="shared" ref="T59" si="4">R63</f>
        <v>0</v>
      </c>
      <c r="U59" s="39"/>
      <c r="V59" s="38">
        <f t="shared" ref="V59" si="5">T63</f>
        <v>0</v>
      </c>
      <c r="W59" s="39"/>
      <c r="X59" s="38">
        <f t="shared" ref="X59" si="6">V63</f>
        <v>0</v>
      </c>
      <c r="Y59" s="39"/>
      <c r="Z59" s="38">
        <f t="shared" ref="Z59" si="7">X63</f>
        <v>0</v>
      </c>
      <c r="AA59" s="39"/>
      <c r="AB59" s="38">
        <f t="shared" ref="AB59" si="8">Z63</f>
        <v>0</v>
      </c>
      <c r="AC59" s="39"/>
      <c r="AD59" s="38">
        <f t="shared" ref="AD59" si="9">AB63</f>
        <v>0</v>
      </c>
      <c r="AE59" s="39"/>
      <c r="AF59" s="1"/>
    </row>
    <row r="60" spans="1:32">
      <c r="A60" s="1"/>
      <c r="B60" s="52" t="s">
        <v>16</v>
      </c>
      <c r="C60" s="53"/>
      <c r="D60" s="53"/>
      <c r="E60" s="53"/>
      <c r="F60" s="53"/>
      <c r="G60" s="54"/>
      <c r="H60" s="38"/>
      <c r="I60" s="39"/>
      <c r="J60" s="38"/>
      <c r="K60" s="39"/>
      <c r="L60" s="38"/>
      <c r="M60" s="39"/>
      <c r="N60" s="38"/>
      <c r="O60" s="39"/>
      <c r="P60" s="38"/>
      <c r="Q60" s="39"/>
      <c r="R60" s="38"/>
      <c r="S60" s="39"/>
      <c r="T60" s="38"/>
      <c r="U60" s="39"/>
      <c r="V60" s="38"/>
      <c r="W60" s="39"/>
      <c r="X60" s="38"/>
      <c r="Y60" s="39"/>
      <c r="Z60" s="38"/>
      <c r="AA60" s="39"/>
      <c r="AB60" s="38"/>
      <c r="AC60" s="39"/>
      <c r="AD60" s="38">
        <v>0</v>
      </c>
      <c r="AE60" s="39"/>
      <c r="AF60" s="1"/>
    </row>
    <row r="61" spans="1:32">
      <c r="A61" s="1"/>
      <c r="B61" s="52" t="s">
        <v>17</v>
      </c>
      <c r="C61" s="53"/>
      <c r="D61" s="53"/>
      <c r="E61" s="53"/>
      <c r="F61" s="53"/>
      <c r="G61" s="54"/>
      <c r="H61" s="38"/>
      <c r="I61" s="39"/>
      <c r="J61" s="38"/>
      <c r="K61" s="39"/>
      <c r="L61" s="38"/>
      <c r="M61" s="39"/>
      <c r="N61" s="38"/>
      <c r="O61" s="39"/>
      <c r="P61" s="38"/>
      <c r="Q61" s="39"/>
      <c r="R61" s="38"/>
      <c r="S61" s="39"/>
      <c r="T61" s="38"/>
      <c r="U61" s="39"/>
      <c r="V61" s="38"/>
      <c r="W61" s="39"/>
      <c r="X61" s="38"/>
      <c r="Y61" s="39"/>
      <c r="Z61" s="38"/>
      <c r="AA61" s="39"/>
      <c r="AB61" s="38"/>
      <c r="AC61" s="39"/>
      <c r="AD61" s="38">
        <v>0</v>
      </c>
      <c r="AE61" s="39"/>
      <c r="AF61" s="1"/>
    </row>
    <row r="62" spans="1:32">
      <c r="A62" s="1"/>
      <c r="B62" s="52" t="s">
        <v>41</v>
      </c>
      <c r="C62" s="53"/>
      <c r="D62" s="53"/>
      <c r="E62" s="53"/>
      <c r="F62" s="53"/>
      <c r="G62" s="54"/>
      <c r="H62" s="38"/>
      <c r="I62" s="39"/>
      <c r="J62" s="29"/>
      <c r="K62" s="30"/>
      <c r="L62" s="29"/>
      <c r="M62" s="30"/>
      <c r="N62" s="29"/>
      <c r="O62" s="30"/>
      <c r="P62" s="29"/>
      <c r="Q62" s="30"/>
      <c r="R62" s="29"/>
      <c r="S62" s="30"/>
      <c r="T62" s="29"/>
      <c r="U62" s="30"/>
      <c r="V62" s="29"/>
      <c r="W62" s="30"/>
      <c r="X62" s="29"/>
      <c r="Y62" s="30"/>
      <c r="Z62" s="29"/>
      <c r="AA62" s="30"/>
      <c r="AB62" s="29"/>
      <c r="AC62" s="30"/>
      <c r="AD62" s="29"/>
      <c r="AE62" s="30"/>
      <c r="AF62" s="1"/>
    </row>
    <row r="63" spans="1:32">
      <c r="A63" s="1"/>
      <c r="B63" s="52" t="s">
        <v>18</v>
      </c>
      <c r="C63" s="53"/>
      <c r="D63" s="53"/>
      <c r="E63" s="53"/>
      <c r="F63" s="53"/>
      <c r="G63" s="54"/>
      <c r="H63" s="38">
        <f>H59+H60-H61</f>
        <v>0</v>
      </c>
      <c r="I63" s="39"/>
      <c r="J63" s="38">
        <f>J59+J60-J61</f>
        <v>0</v>
      </c>
      <c r="K63" s="39"/>
      <c r="L63" s="38">
        <f>L59+L60-L61</f>
        <v>0</v>
      </c>
      <c r="M63" s="39"/>
      <c r="N63" s="38">
        <f>N59+N60-N61</f>
        <v>0</v>
      </c>
      <c r="O63" s="39"/>
      <c r="P63" s="38">
        <f>P59+P60-P61</f>
        <v>0</v>
      </c>
      <c r="Q63" s="39"/>
      <c r="R63" s="38">
        <f t="shared" ref="R63" si="10">R59+R60-R61</f>
        <v>0</v>
      </c>
      <c r="S63" s="39"/>
      <c r="T63" s="38">
        <f t="shared" ref="T63" si="11">T59+T60-T61</f>
        <v>0</v>
      </c>
      <c r="U63" s="39"/>
      <c r="V63" s="38">
        <f t="shared" ref="V63" si="12">V59+V60-V61</f>
        <v>0</v>
      </c>
      <c r="W63" s="39"/>
      <c r="X63" s="38">
        <f t="shared" ref="X63" si="13">X59+X60-X61</f>
        <v>0</v>
      </c>
      <c r="Y63" s="39"/>
      <c r="Z63" s="38">
        <f t="shared" ref="Z63" si="14">Z59+Z60-Z61</f>
        <v>0</v>
      </c>
      <c r="AA63" s="39"/>
      <c r="AB63" s="38">
        <f t="shared" ref="AB63" si="15">AB59+AB60-AB61</f>
        <v>0</v>
      </c>
      <c r="AC63" s="39"/>
      <c r="AD63" s="38">
        <f t="shared" ref="AD63" si="16">AD59+AD60-AD61</f>
        <v>0</v>
      </c>
      <c r="AE63" s="39"/>
      <c r="AF63" s="1"/>
    </row>
    <row r="64" spans="1:32">
      <c r="A64" s="1"/>
      <c r="B64" s="35"/>
      <c r="C64" s="36"/>
      <c r="D64" s="36"/>
      <c r="E64" s="36"/>
      <c r="F64" s="36"/>
      <c r="G64" s="37"/>
      <c r="H64" s="38"/>
      <c r="I64" s="39"/>
      <c r="J64" s="38"/>
      <c r="K64" s="39"/>
      <c r="L64" s="38"/>
      <c r="M64" s="39"/>
      <c r="N64" s="38" t="s">
        <v>47</v>
      </c>
      <c r="O64" s="39"/>
      <c r="P64" s="38"/>
      <c r="Q64" s="39"/>
      <c r="R64" s="38"/>
      <c r="S64" s="39"/>
      <c r="T64" s="38"/>
      <c r="U64" s="39"/>
      <c r="V64" s="38"/>
      <c r="W64" s="39"/>
      <c r="X64" s="38"/>
      <c r="Y64" s="39"/>
      <c r="Z64" s="38"/>
      <c r="AA64" s="39"/>
      <c r="AB64" s="38"/>
      <c r="AC64" s="39"/>
      <c r="AD64" s="38"/>
      <c r="AE64" s="39"/>
      <c r="AF64" s="1"/>
    </row>
    <row r="65" spans="1:32">
      <c r="A65" s="1"/>
      <c r="B65" s="70" t="s">
        <v>38</v>
      </c>
      <c r="C65" s="71"/>
      <c r="D65" s="71"/>
      <c r="E65" s="71"/>
      <c r="F65" s="71"/>
      <c r="G65" s="72"/>
      <c r="H65" s="38"/>
      <c r="I65" s="39"/>
      <c r="J65" s="38"/>
      <c r="K65" s="39"/>
      <c r="L65" s="38"/>
      <c r="M65" s="39"/>
      <c r="N65" s="38"/>
      <c r="O65" s="39"/>
      <c r="P65" s="38"/>
      <c r="Q65" s="39"/>
      <c r="R65" s="38"/>
      <c r="S65" s="39"/>
      <c r="T65" s="38"/>
      <c r="U65" s="39"/>
      <c r="V65" s="38"/>
      <c r="W65" s="39"/>
      <c r="X65" s="38"/>
      <c r="Y65" s="39"/>
      <c r="Z65" s="38"/>
      <c r="AA65" s="39"/>
      <c r="AB65" s="38"/>
      <c r="AC65" s="39"/>
      <c r="AD65" s="38"/>
      <c r="AE65" s="39"/>
      <c r="AF65" s="1"/>
    </row>
    <row r="66" spans="1:32">
      <c r="A66" s="1"/>
      <c r="B66" s="52" t="s">
        <v>15</v>
      </c>
      <c r="C66" s="53"/>
      <c r="D66" s="53"/>
      <c r="E66" s="53"/>
      <c r="F66" s="53"/>
      <c r="G66" s="54"/>
      <c r="H66" s="38">
        <v>391.47</v>
      </c>
      <c r="I66" s="39"/>
      <c r="J66" s="38">
        <f>H70</f>
        <v>1701.58</v>
      </c>
      <c r="K66" s="39"/>
      <c r="L66" s="38">
        <f>J70</f>
        <v>3011.6899999999996</v>
      </c>
      <c r="M66" s="39"/>
      <c r="N66" s="38">
        <f>L70</f>
        <v>4321.7999999999993</v>
      </c>
      <c r="O66" s="39"/>
      <c r="P66" s="38">
        <f>N70</f>
        <v>5631.9099999999989</v>
      </c>
      <c r="Q66" s="39"/>
      <c r="R66" s="38">
        <f t="shared" ref="R66" si="17">P70</f>
        <v>1443.0199999999986</v>
      </c>
      <c r="S66" s="39"/>
      <c r="T66" s="38">
        <f t="shared" ref="T66" si="18">R70</f>
        <v>2755.1299999999983</v>
      </c>
      <c r="U66" s="39"/>
      <c r="V66" s="38">
        <f t="shared" ref="V66" si="19">T70</f>
        <v>4068.239999999998</v>
      </c>
      <c r="W66" s="39"/>
      <c r="X66" s="38">
        <f t="shared" ref="X66" si="20">V70</f>
        <v>5382.3499999999976</v>
      </c>
      <c r="Y66" s="39"/>
      <c r="Z66" s="38">
        <f t="shared" ref="Z66" si="21">X70</f>
        <v>6697.4599999999973</v>
      </c>
      <c r="AA66" s="39"/>
      <c r="AB66" s="38">
        <f t="shared" ref="AB66" si="22">Z70</f>
        <v>8013.569999999997</v>
      </c>
      <c r="AC66" s="39"/>
      <c r="AD66" s="38">
        <f t="shared" ref="AD66" si="23">AB70</f>
        <v>9330.6799999999967</v>
      </c>
      <c r="AE66" s="39"/>
      <c r="AF66" s="1"/>
    </row>
    <row r="67" spans="1:32">
      <c r="A67" s="1"/>
      <c r="B67" s="52" t="s">
        <v>16</v>
      </c>
      <c r="C67" s="53"/>
      <c r="D67" s="53"/>
      <c r="E67" s="53"/>
      <c r="F67" s="53"/>
      <c r="G67" s="54"/>
      <c r="H67" s="38">
        <v>1310.1099999999999</v>
      </c>
      <c r="I67" s="39"/>
      <c r="J67" s="38">
        <v>1310.1099999999999</v>
      </c>
      <c r="K67" s="39"/>
      <c r="L67" s="38">
        <v>1310.1099999999999</v>
      </c>
      <c r="M67" s="39"/>
      <c r="N67" s="38">
        <v>1310.1099999999999</v>
      </c>
      <c r="O67" s="39"/>
      <c r="P67" s="38">
        <v>1311.11</v>
      </c>
      <c r="Q67" s="39"/>
      <c r="R67" s="38">
        <v>1312.11</v>
      </c>
      <c r="S67" s="39"/>
      <c r="T67" s="38">
        <v>1313.11</v>
      </c>
      <c r="U67" s="39"/>
      <c r="V67" s="38">
        <v>1314.11</v>
      </c>
      <c r="W67" s="39"/>
      <c r="X67" s="38">
        <v>1315.11</v>
      </c>
      <c r="Y67" s="39"/>
      <c r="Z67" s="38">
        <v>1316.11</v>
      </c>
      <c r="AA67" s="39"/>
      <c r="AB67" s="38">
        <v>1317.11</v>
      </c>
      <c r="AC67" s="39"/>
      <c r="AD67" s="38">
        <v>1318.11</v>
      </c>
      <c r="AE67" s="39"/>
      <c r="AF67" s="1"/>
    </row>
    <row r="68" spans="1:32">
      <c r="A68" s="1"/>
      <c r="B68" s="52" t="s">
        <v>17</v>
      </c>
      <c r="C68" s="53"/>
      <c r="D68" s="53"/>
      <c r="E68" s="53"/>
      <c r="F68" s="53"/>
      <c r="G68" s="54"/>
      <c r="H68" s="38">
        <v>0</v>
      </c>
      <c r="I68" s="39"/>
      <c r="J68" s="38">
        <v>0</v>
      </c>
      <c r="K68" s="39"/>
      <c r="L68" s="38">
        <v>0</v>
      </c>
      <c r="M68" s="39"/>
      <c r="N68" s="38">
        <v>0</v>
      </c>
      <c r="O68" s="39"/>
      <c r="P68" s="38">
        <v>5500</v>
      </c>
      <c r="Q68" s="39"/>
      <c r="R68" s="38">
        <v>0</v>
      </c>
      <c r="S68" s="39"/>
      <c r="T68" s="38">
        <v>0</v>
      </c>
      <c r="U68" s="39"/>
      <c r="V68" s="38">
        <v>0</v>
      </c>
      <c r="W68" s="39"/>
      <c r="X68" s="38">
        <v>0</v>
      </c>
      <c r="Y68" s="39"/>
      <c r="Z68" s="38">
        <v>0</v>
      </c>
      <c r="AA68" s="39"/>
      <c r="AB68" s="38">
        <v>0</v>
      </c>
      <c r="AC68" s="39"/>
      <c r="AD68" s="38">
        <v>0</v>
      </c>
      <c r="AE68" s="39"/>
      <c r="AF68" s="1"/>
    </row>
    <row r="69" spans="1:32">
      <c r="A69" s="1"/>
      <c r="B69" s="52" t="s">
        <v>41</v>
      </c>
      <c r="C69" s="53"/>
      <c r="D69" s="53"/>
      <c r="E69" s="53"/>
      <c r="F69" s="53"/>
      <c r="G69" s="54"/>
      <c r="H69" s="38">
        <v>19237</v>
      </c>
      <c r="I69" s="39"/>
      <c r="J69" s="29"/>
      <c r="K69" s="30"/>
      <c r="L69" s="29"/>
      <c r="M69" s="30"/>
      <c r="N69" s="29"/>
      <c r="O69" s="30"/>
      <c r="P69" s="29"/>
      <c r="Q69" s="30"/>
      <c r="R69" s="29"/>
      <c r="S69" s="30"/>
      <c r="T69" s="29"/>
      <c r="U69" s="30"/>
      <c r="V69" s="29"/>
      <c r="W69" s="30"/>
      <c r="X69" s="29"/>
      <c r="Y69" s="30"/>
      <c r="Z69" s="29"/>
      <c r="AA69" s="30"/>
      <c r="AB69" s="29"/>
      <c r="AC69" s="30"/>
      <c r="AD69" s="29"/>
      <c r="AE69" s="30"/>
      <c r="AF69" s="1"/>
    </row>
    <row r="70" spans="1:32">
      <c r="A70" s="1"/>
      <c r="B70" s="52" t="s">
        <v>18</v>
      </c>
      <c r="C70" s="53"/>
      <c r="D70" s="53"/>
      <c r="E70" s="53"/>
      <c r="F70" s="53"/>
      <c r="G70" s="54"/>
      <c r="H70" s="38">
        <f>H66+H67-H68</f>
        <v>1701.58</v>
      </c>
      <c r="I70" s="39"/>
      <c r="J70" s="38">
        <f>J66+J67-J68</f>
        <v>3011.6899999999996</v>
      </c>
      <c r="K70" s="39"/>
      <c r="L70" s="38">
        <f>L66+L67-L68</f>
        <v>4321.7999999999993</v>
      </c>
      <c r="M70" s="39"/>
      <c r="N70" s="38">
        <f>N66+N67-N68</f>
        <v>5631.9099999999989</v>
      </c>
      <c r="O70" s="39"/>
      <c r="P70" s="38">
        <f>P66+P67-P68</f>
        <v>1443.0199999999986</v>
      </c>
      <c r="Q70" s="39"/>
      <c r="R70" s="38">
        <f t="shared" ref="R70" si="24">R66+R67-R68</f>
        <v>2755.1299999999983</v>
      </c>
      <c r="S70" s="39"/>
      <c r="T70" s="38">
        <f t="shared" ref="T70" si="25">T66+T67-T68</f>
        <v>4068.239999999998</v>
      </c>
      <c r="U70" s="39"/>
      <c r="V70" s="38">
        <f t="shared" ref="V70" si="26">V66+V67-V68</f>
        <v>5382.3499999999976</v>
      </c>
      <c r="W70" s="39"/>
      <c r="X70" s="38">
        <f t="shared" ref="X70" si="27">X66+X67-X68</f>
        <v>6697.4599999999973</v>
      </c>
      <c r="Y70" s="39"/>
      <c r="Z70" s="38">
        <f t="shared" ref="Z70" si="28">Z66+Z67-Z68</f>
        <v>8013.569999999997</v>
      </c>
      <c r="AA70" s="39"/>
      <c r="AB70" s="38">
        <f t="shared" ref="AB70" si="29">AB66+AB67-AB68</f>
        <v>9330.6799999999967</v>
      </c>
      <c r="AC70" s="39"/>
      <c r="AD70" s="38">
        <f t="shared" ref="AD70" si="30">AD66+AD67-AD68</f>
        <v>10648.789999999997</v>
      </c>
      <c r="AE70" s="39"/>
      <c r="AF70" s="1"/>
    </row>
    <row r="71" spans="1:32">
      <c r="A71" s="1"/>
      <c r="B71" s="35"/>
      <c r="C71" s="36"/>
      <c r="D71" s="36"/>
      <c r="E71" s="36"/>
      <c r="F71" s="36"/>
      <c r="G71" s="37"/>
      <c r="H71" s="38"/>
      <c r="I71" s="39"/>
      <c r="J71" s="38"/>
      <c r="K71" s="39"/>
      <c r="L71" s="38"/>
      <c r="M71" s="39"/>
      <c r="N71" s="38"/>
      <c r="O71" s="39"/>
      <c r="P71" s="38"/>
      <c r="Q71" s="39"/>
      <c r="R71" s="38"/>
      <c r="S71" s="39"/>
      <c r="T71" s="38"/>
      <c r="U71" s="39"/>
      <c r="V71" s="38"/>
      <c r="W71" s="39"/>
      <c r="X71" s="38"/>
      <c r="Y71" s="39"/>
      <c r="Z71" s="26"/>
      <c r="AA71" s="27"/>
      <c r="AB71" s="26"/>
      <c r="AC71" s="27"/>
      <c r="AD71" s="38"/>
      <c r="AE71" s="39"/>
      <c r="AF71" s="1"/>
    </row>
    <row r="72" spans="1:32">
      <c r="A72" s="1"/>
      <c r="B72" s="70" t="s">
        <v>39</v>
      </c>
      <c r="C72" s="71"/>
      <c r="D72" s="71"/>
      <c r="E72" s="71"/>
      <c r="F72" s="71"/>
      <c r="G72" s="72"/>
      <c r="H72" s="38"/>
      <c r="I72" s="39"/>
      <c r="J72" s="38"/>
      <c r="K72" s="39"/>
      <c r="L72" s="38"/>
      <c r="M72" s="39"/>
      <c r="N72" s="38"/>
      <c r="O72" s="39"/>
      <c r="P72" s="38"/>
      <c r="Q72" s="39"/>
      <c r="R72" s="38"/>
      <c r="S72" s="39"/>
      <c r="T72" s="38"/>
      <c r="U72" s="39"/>
      <c r="V72" s="38"/>
      <c r="W72" s="39"/>
      <c r="X72" s="38"/>
      <c r="Y72" s="39"/>
      <c r="Z72" s="38"/>
      <c r="AA72" s="39"/>
      <c r="AB72" s="38"/>
      <c r="AC72" s="39"/>
      <c r="AD72" s="38"/>
      <c r="AE72" s="39"/>
      <c r="AF72" s="1"/>
    </row>
    <row r="73" spans="1:32">
      <c r="A73" s="1"/>
      <c r="B73" s="52" t="s">
        <v>15</v>
      </c>
      <c r="C73" s="53"/>
      <c r="D73" s="53"/>
      <c r="E73" s="53"/>
      <c r="F73" s="53"/>
      <c r="G73" s="54"/>
      <c r="H73" s="38">
        <v>4803.6499999999996</v>
      </c>
      <c r="I73" s="39"/>
      <c r="J73" s="38">
        <f>H77</f>
        <v>5260.11</v>
      </c>
      <c r="K73" s="39"/>
      <c r="L73" s="38">
        <f>J77</f>
        <v>5716.57</v>
      </c>
      <c r="M73" s="39"/>
      <c r="N73" s="38">
        <f>L77</f>
        <v>6173.03</v>
      </c>
      <c r="O73" s="39"/>
      <c r="P73" s="38">
        <f>N77</f>
        <v>6629.49</v>
      </c>
      <c r="Q73" s="39"/>
      <c r="R73" s="38">
        <f t="shared" ref="R73" si="31">P77</f>
        <v>7085.95</v>
      </c>
      <c r="S73" s="39"/>
      <c r="T73" s="38">
        <f t="shared" ref="T73" si="32">R77</f>
        <v>4899.29</v>
      </c>
      <c r="U73" s="39"/>
      <c r="V73" s="38">
        <f t="shared" ref="V73" si="33">T77</f>
        <v>5355.75</v>
      </c>
      <c r="W73" s="39"/>
      <c r="X73" s="38">
        <f t="shared" ref="X73" si="34">V77</f>
        <v>5812.21</v>
      </c>
      <c r="Y73" s="39"/>
      <c r="Z73" s="38">
        <f t="shared" ref="Z73" si="35">X77</f>
        <v>6268.67</v>
      </c>
      <c r="AA73" s="39"/>
      <c r="AB73" s="38">
        <f t="shared" ref="AB73" si="36">Z77</f>
        <v>6725.13</v>
      </c>
      <c r="AC73" s="39"/>
      <c r="AD73" s="38">
        <f t="shared" ref="AD73" si="37">AB77</f>
        <v>7181.59</v>
      </c>
      <c r="AE73" s="39"/>
      <c r="AF73" s="1"/>
    </row>
    <row r="74" spans="1:32" ht="15" customHeight="1">
      <c r="A74" s="1"/>
      <c r="B74" s="52" t="s">
        <v>16</v>
      </c>
      <c r="C74" s="53"/>
      <c r="D74" s="53"/>
      <c r="E74" s="53"/>
      <c r="F74" s="53"/>
      <c r="G74" s="54"/>
      <c r="H74" s="38">
        <v>456.46</v>
      </c>
      <c r="I74" s="39"/>
      <c r="J74" s="38">
        <v>456.46</v>
      </c>
      <c r="K74" s="39"/>
      <c r="L74" s="38">
        <v>456.46</v>
      </c>
      <c r="M74" s="39"/>
      <c r="N74" s="38">
        <v>456.46</v>
      </c>
      <c r="O74" s="39"/>
      <c r="P74" s="38">
        <v>456.46</v>
      </c>
      <c r="Q74" s="39"/>
      <c r="R74" s="38">
        <v>456.46</v>
      </c>
      <c r="S74" s="39"/>
      <c r="T74" s="38">
        <v>456.46</v>
      </c>
      <c r="U74" s="39"/>
      <c r="V74" s="38">
        <v>456.46</v>
      </c>
      <c r="W74" s="39"/>
      <c r="X74" s="38">
        <v>456.46</v>
      </c>
      <c r="Y74" s="39"/>
      <c r="Z74" s="38">
        <v>456.46</v>
      </c>
      <c r="AA74" s="39"/>
      <c r="AB74" s="38">
        <v>456.46</v>
      </c>
      <c r="AC74" s="39"/>
      <c r="AD74" s="38">
        <v>456.46</v>
      </c>
      <c r="AE74" s="39"/>
      <c r="AF74" s="1"/>
    </row>
    <row r="75" spans="1:32">
      <c r="A75" s="1"/>
      <c r="B75" s="52" t="s">
        <v>17</v>
      </c>
      <c r="C75" s="53"/>
      <c r="D75" s="53"/>
      <c r="E75" s="53"/>
      <c r="F75" s="53"/>
      <c r="G75" s="54"/>
      <c r="H75" s="38">
        <v>0</v>
      </c>
      <c r="I75" s="39"/>
      <c r="J75" s="38">
        <v>0</v>
      </c>
      <c r="K75" s="39"/>
      <c r="L75" s="38">
        <v>0</v>
      </c>
      <c r="M75" s="39"/>
      <c r="N75" s="38">
        <v>0</v>
      </c>
      <c r="O75" s="39"/>
      <c r="P75" s="38">
        <v>0</v>
      </c>
      <c r="Q75" s="39"/>
      <c r="R75" s="38">
        <v>2643.12</v>
      </c>
      <c r="S75" s="39"/>
      <c r="T75" s="38">
        <v>0</v>
      </c>
      <c r="U75" s="39"/>
      <c r="V75" s="38">
        <v>0</v>
      </c>
      <c r="W75" s="39"/>
      <c r="X75" s="38">
        <v>0</v>
      </c>
      <c r="Y75" s="39"/>
      <c r="Z75" s="38">
        <v>0</v>
      </c>
      <c r="AA75" s="39"/>
      <c r="AB75" s="38">
        <v>0</v>
      </c>
      <c r="AC75" s="39"/>
      <c r="AD75" s="38">
        <v>0</v>
      </c>
      <c r="AE75" s="39"/>
      <c r="AF75" s="1"/>
    </row>
    <row r="76" spans="1:32">
      <c r="A76" s="1"/>
      <c r="B76" s="35" t="s">
        <v>42</v>
      </c>
      <c r="C76" s="36"/>
      <c r="D76" s="36"/>
      <c r="E76" s="36"/>
      <c r="F76" s="36"/>
      <c r="G76" s="37"/>
      <c r="H76" s="38"/>
      <c r="I76" s="39"/>
      <c r="J76" s="38"/>
      <c r="K76" s="39"/>
      <c r="L76" s="29"/>
      <c r="M76" s="30"/>
      <c r="N76" s="29"/>
      <c r="O76" s="30"/>
      <c r="P76" s="29"/>
      <c r="Q76" s="30"/>
      <c r="R76" s="38"/>
      <c r="S76" s="39"/>
      <c r="T76" s="29"/>
      <c r="U76" s="30"/>
      <c r="V76" s="29"/>
      <c r="W76" s="30"/>
      <c r="X76" s="29"/>
      <c r="Y76" s="30"/>
      <c r="Z76" s="29"/>
      <c r="AA76" s="30"/>
      <c r="AB76" s="29"/>
      <c r="AC76" s="30"/>
      <c r="AD76" s="29"/>
      <c r="AE76" s="30"/>
      <c r="AF76" s="1"/>
    </row>
    <row r="77" spans="1:32">
      <c r="A77" s="1"/>
      <c r="B77" s="52" t="s">
        <v>18</v>
      </c>
      <c r="C77" s="53"/>
      <c r="D77" s="53"/>
      <c r="E77" s="53"/>
      <c r="F77" s="53"/>
      <c r="G77" s="54"/>
      <c r="H77" s="38">
        <f>H73+H74-H75</f>
        <v>5260.11</v>
      </c>
      <c r="I77" s="39"/>
      <c r="J77" s="38">
        <f>J73+J74-J75</f>
        <v>5716.57</v>
      </c>
      <c r="K77" s="39"/>
      <c r="L77" s="38">
        <f>L73+L74-L75</f>
        <v>6173.03</v>
      </c>
      <c r="M77" s="39"/>
      <c r="N77" s="38">
        <f>N73+N74-N75</f>
        <v>6629.49</v>
      </c>
      <c r="O77" s="39"/>
      <c r="P77" s="38">
        <f>P73+P74-P75</f>
        <v>7085.95</v>
      </c>
      <c r="Q77" s="39"/>
      <c r="R77" s="38">
        <f t="shared" ref="R77" si="38">R73+R74-R75</f>
        <v>4899.29</v>
      </c>
      <c r="S77" s="39"/>
      <c r="T77" s="38">
        <f t="shared" ref="T77" si="39">T73+T74-T75</f>
        <v>5355.75</v>
      </c>
      <c r="U77" s="39"/>
      <c r="V77" s="38">
        <f t="shared" ref="V77" si="40">V73+V74-V75</f>
        <v>5812.21</v>
      </c>
      <c r="W77" s="39"/>
      <c r="X77" s="38">
        <f t="shared" ref="X77" si="41">X73+X74-X75</f>
        <v>6268.67</v>
      </c>
      <c r="Y77" s="39"/>
      <c r="Z77" s="38">
        <f t="shared" ref="Z77" si="42">Z73+Z74-Z75</f>
        <v>6725.13</v>
      </c>
      <c r="AA77" s="39"/>
      <c r="AB77" s="38">
        <f t="shared" ref="AB77" si="43">AB73+AB74-AB75</f>
        <v>7181.59</v>
      </c>
      <c r="AC77" s="39"/>
      <c r="AD77" s="38">
        <f t="shared" ref="AD77" si="44">AD73+AD74-AD75</f>
        <v>7638.05</v>
      </c>
      <c r="AE77" s="39"/>
      <c r="AF77" s="1"/>
    </row>
    <row r="78" spans="1:32">
      <c r="A78" s="1"/>
      <c r="B78" s="35"/>
      <c r="C78" s="36"/>
      <c r="D78" s="36"/>
      <c r="E78" s="36"/>
      <c r="F78" s="36"/>
      <c r="G78" s="37"/>
      <c r="H78" s="7"/>
      <c r="I78" s="8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6"/>
      <c r="AC78" s="27"/>
      <c r="AD78" s="28"/>
      <c r="AE78" s="8"/>
      <c r="AF78" s="1"/>
    </row>
    <row r="79" spans="1:32">
      <c r="A79" s="1">
        <v>5</v>
      </c>
      <c r="B79" s="49" t="s">
        <v>29</v>
      </c>
      <c r="C79" s="50"/>
      <c r="D79" s="50"/>
      <c r="E79" s="50"/>
      <c r="F79" s="50"/>
      <c r="G79" s="51"/>
      <c r="H79" s="38">
        <f>25958.38+H10+I10-H53+H55+H62+H69+H76</f>
        <v>19629.738000000005</v>
      </c>
      <c r="I79" s="39"/>
      <c r="J79" s="38">
        <f>H79+J10+K10-J53+J61+J68+J75</f>
        <v>15910.436000000007</v>
      </c>
      <c r="K79" s="39"/>
      <c r="L79" s="38">
        <f>J79+L10+M10-L53+L61+L68+L75</f>
        <v>18618.15400000001</v>
      </c>
      <c r="M79" s="39"/>
      <c r="N79" s="38">
        <f>L79+N10+O10-N53+N61+N68+N75</f>
        <v>19513.12200000001</v>
      </c>
      <c r="O79" s="39"/>
      <c r="P79" s="38">
        <f>N79+P10+Q10-P53+P61+P68+P75</f>
        <v>25901.110000000015</v>
      </c>
      <c r="Q79" s="39"/>
      <c r="R79" s="38">
        <f>P79+R10+S10-R53</f>
        <v>25109.088000000018</v>
      </c>
      <c r="S79" s="39"/>
      <c r="T79" s="38">
        <f>R79+T10+U10-T53</f>
        <v>27410.226000000024</v>
      </c>
      <c r="U79" s="39"/>
      <c r="V79" s="38">
        <f>T79+V10+W10-V53</f>
        <v>29962.574000000022</v>
      </c>
      <c r="W79" s="39"/>
      <c r="X79" s="38">
        <f>V79+X10+Y10-X53</f>
        <v>31823.072000000022</v>
      </c>
      <c r="Y79" s="39"/>
      <c r="Z79" s="38">
        <f>X79+Z10+AA10-Z53</f>
        <v>22549.500000000029</v>
      </c>
      <c r="AA79" s="39"/>
      <c r="AB79" s="38">
        <f>Z79+AB10+AC10-AB53</f>
        <v>27360.348000000031</v>
      </c>
      <c r="AC79" s="39"/>
      <c r="AD79" s="38">
        <f>AB79+AD10+AE10-AD53</f>
        <v>34743.726000000039</v>
      </c>
      <c r="AE79" s="39"/>
      <c r="AF79" s="1">
        <f>SUM(H79:AD79)</f>
        <v>298531.09400000022</v>
      </c>
    </row>
    <row r="80" spans="1:32">
      <c r="A80" s="1">
        <v>6</v>
      </c>
      <c r="B80" s="49" t="s">
        <v>32</v>
      </c>
      <c r="C80" s="50"/>
      <c r="D80" s="50"/>
      <c r="E80" s="50"/>
      <c r="F80" s="50"/>
      <c r="G80" s="51"/>
      <c r="H80" s="38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39"/>
      <c r="AF80" s="9">
        <f>AD79</f>
        <v>34743.726000000039</v>
      </c>
    </row>
  </sheetData>
  <mergeCells count="587">
    <mergeCell ref="J76:K76"/>
    <mergeCell ref="R76:S76"/>
    <mergeCell ref="H50:I50"/>
    <mergeCell ref="B50:G50"/>
    <mergeCell ref="AB45:AC45"/>
    <mergeCell ref="AB47:AC47"/>
    <mergeCell ref="AB49:AC49"/>
    <mergeCell ref="AD45:AE45"/>
    <mergeCell ref="AD47:AE47"/>
    <mergeCell ref="AD49:AE49"/>
    <mergeCell ref="B46:G46"/>
    <mergeCell ref="H46:I46"/>
    <mergeCell ref="B48:G48"/>
    <mergeCell ref="H48:I48"/>
    <mergeCell ref="V45:W45"/>
    <mergeCell ref="V47:W47"/>
    <mergeCell ref="V49:W49"/>
    <mergeCell ref="X45:Y45"/>
    <mergeCell ref="X47:Y47"/>
    <mergeCell ref="X49:Y49"/>
    <mergeCell ref="Z45:AA45"/>
    <mergeCell ref="Z47:AA47"/>
    <mergeCell ref="Z49:AA49"/>
    <mergeCell ref="P45:Q45"/>
    <mergeCell ref="P47:Q47"/>
    <mergeCell ref="P49:Q49"/>
    <mergeCell ref="R45:S45"/>
    <mergeCell ref="R47:S47"/>
    <mergeCell ref="R49:S49"/>
    <mergeCell ref="T45:U45"/>
    <mergeCell ref="T47:U47"/>
    <mergeCell ref="T49:U49"/>
    <mergeCell ref="H49:I49"/>
    <mergeCell ref="J45:K45"/>
    <mergeCell ref="J47:K47"/>
    <mergeCell ref="J49:K49"/>
    <mergeCell ref="L45:M45"/>
    <mergeCell ref="L47:M47"/>
    <mergeCell ref="L49:M49"/>
    <mergeCell ref="N45:O45"/>
    <mergeCell ref="N47:O47"/>
    <mergeCell ref="N49:O49"/>
    <mergeCell ref="AD71:AE71"/>
    <mergeCell ref="X71:Y71"/>
    <mergeCell ref="X72:Y72"/>
    <mergeCell ref="X73:Y73"/>
    <mergeCell ref="X74:Y74"/>
    <mergeCell ref="X75:Y75"/>
    <mergeCell ref="X77:Y77"/>
    <mergeCell ref="Z72:AA72"/>
    <mergeCell ref="Z73:AA73"/>
    <mergeCell ref="Z74:AA74"/>
    <mergeCell ref="Z75:AA75"/>
    <mergeCell ref="Z77:AA77"/>
    <mergeCell ref="AB72:AC72"/>
    <mergeCell ref="AB73:AC73"/>
    <mergeCell ref="AB74:AC74"/>
    <mergeCell ref="AB75:AC75"/>
    <mergeCell ref="AD72:AE72"/>
    <mergeCell ref="AD73:AE73"/>
    <mergeCell ref="AD74:AE74"/>
    <mergeCell ref="AD75:AE75"/>
    <mergeCell ref="AB77:AC77"/>
    <mergeCell ref="AD77:AE77"/>
    <mergeCell ref="AB70:AC70"/>
    <mergeCell ref="AD59:AE59"/>
    <mergeCell ref="AD61:AE61"/>
    <mergeCell ref="AD60:AE60"/>
    <mergeCell ref="AD63:AE63"/>
    <mergeCell ref="AD64:AE64"/>
    <mergeCell ref="AD65:AE65"/>
    <mergeCell ref="AD66:AE66"/>
    <mergeCell ref="AD67:AE67"/>
    <mergeCell ref="AD68:AE68"/>
    <mergeCell ref="AD70:AE70"/>
    <mergeCell ref="AB59:AC59"/>
    <mergeCell ref="AB60:AC60"/>
    <mergeCell ref="AB61:AC61"/>
    <mergeCell ref="AB63:AC63"/>
    <mergeCell ref="AB64:AC64"/>
    <mergeCell ref="AB65:AC65"/>
    <mergeCell ref="AB66:AC66"/>
    <mergeCell ref="AB67:AC67"/>
    <mergeCell ref="AB68:AC68"/>
    <mergeCell ref="Z70:AA70"/>
    <mergeCell ref="X59:Y59"/>
    <mergeCell ref="X60:Y60"/>
    <mergeCell ref="X61:Y61"/>
    <mergeCell ref="X63:Y63"/>
    <mergeCell ref="X64:Y64"/>
    <mergeCell ref="X65:Y65"/>
    <mergeCell ref="X66:Y66"/>
    <mergeCell ref="X67:Y67"/>
    <mergeCell ref="X68:Y68"/>
    <mergeCell ref="Z59:AA59"/>
    <mergeCell ref="Z60:AA60"/>
    <mergeCell ref="Z61:AA61"/>
    <mergeCell ref="Z63:AA63"/>
    <mergeCell ref="Z64:AA64"/>
    <mergeCell ref="Z65:AA65"/>
    <mergeCell ref="Z66:AA66"/>
    <mergeCell ref="Z67:AA67"/>
    <mergeCell ref="Z68:AA68"/>
    <mergeCell ref="V70:W70"/>
    <mergeCell ref="V71:W71"/>
    <mergeCell ref="V72:W72"/>
    <mergeCell ref="V73:W73"/>
    <mergeCell ref="V74:W74"/>
    <mergeCell ref="V75:W75"/>
    <mergeCell ref="V77:W77"/>
    <mergeCell ref="T59:U59"/>
    <mergeCell ref="X70:Y70"/>
    <mergeCell ref="V59:W59"/>
    <mergeCell ref="V60:W60"/>
    <mergeCell ref="V61:W61"/>
    <mergeCell ref="V63:W63"/>
    <mergeCell ref="V64:W64"/>
    <mergeCell ref="V65:W65"/>
    <mergeCell ref="V66:W66"/>
    <mergeCell ref="V67:W67"/>
    <mergeCell ref="V68:W68"/>
    <mergeCell ref="T60:U60"/>
    <mergeCell ref="T61:U61"/>
    <mergeCell ref="T63:U63"/>
    <mergeCell ref="T64:U64"/>
    <mergeCell ref="T65:U65"/>
    <mergeCell ref="T66:U66"/>
    <mergeCell ref="T67:U67"/>
    <mergeCell ref="T68:U68"/>
    <mergeCell ref="P77:Q77"/>
    <mergeCell ref="R70:S70"/>
    <mergeCell ref="R71:S71"/>
    <mergeCell ref="R72:S72"/>
    <mergeCell ref="R73:S73"/>
    <mergeCell ref="R74:S74"/>
    <mergeCell ref="R75:S75"/>
    <mergeCell ref="R77:S77"/>
    <mergeCell ref="T70:U70"/>
    <mergeCell ref="T71:U71"/>
    <mergeCell ref="T72:U72"/>
    <mergeCell ref="T73:U73"/>
    <mergeCell ref="T74:U74"/>
    <mergeCell ref="T75:U75"/>
    <mergeCell ref="T77:U77"/>
    <mergeCell ref="P70:Q70"/>
    <mergeCell ref="P71:Q71"/>
    <mergeCell ref="P72:Q72"/>
    <mergeCell ref="P73:Q73"/>
    <mergeCell ref="P74:Q74"/>
    <mergeCell ref="P75:Q75"/>
    <mergeCell ref="P65:Q65"/>
    <mergeCell ref="P66:Q66"/>
    <mergeCell ref="P67:Q67"/>
    <mergeCell ref="P68:Q68"/>
    <mergeCell ref="R59:S59"/>
    <mergeCell ref="R60:S60"/>
    <mergeCell ref="R61:S61"/>
    <mergeCell ref="R63:S63"/>
    <mergeCell ref="R64:S64"/>
    <mergeCell ref="R65:S65"/>
    <mergeCell ref="R66:S66"/>
    <mergeCell ref="R67:S67"/>
    <mergeCell ref="R68:S68"/>
    <mergeCell ref="L75:M75"/>
    <mergeCell ref="L77:M77"/>
    <mergeCell ref="N67:O67"/>
    <mergeCell ref="N68:O68"/>
    <mergeCell ref="N70:O70"/>
    <mergeCell ref="N71:O71"/>
    <mergeCell ref="N72:O72"/>
    <mergeCell ref="N73:O73"/>
    <mergeCell ref="N74:O74"/>
    <mergeCell ref="N75:O75"/>
    <mergeCell ref="L65:M65"/>
    <mergeCell ref="L66:M66"/>
    <mergeCell ref="L67:M67"/>
    <mergeCell ref="L68:M68"/>
    <mergeCell ref="L70:M70"/>
    <mergeCell ref="L71:M71"/>
    <mergeCell ref="L72:M72"/>
    <mergeCell ref="L73:M73"/>
    <mergeCell ref="L74:M74"/>
    <mergeCell ref="B74:G74"/>
    <mergeCell ref="B75:G75"/>
    <mergeCell ref="B77:G77"/>
    <mergeCell ref="B78:G78"/>
    <mergeCell ref="B71:G71"/>
    <mergeCell ref="J59:K59"/>
    <mergeCell ref="J60:K60"/>
    <mergeCell ref="J61:K61"/>
    <mergeCell ref="J63:K63"/>
    <mergeCell ref="J64:K64"/>
    <mergeCell ref="J65:K65"/>
    <mergeCell ref="J66:K66"/>
    <mergeCell ref="J67:K67"/>
    <mergeCell ref="J68:K68"/>
    <mergeCell ref="J70:K70"/>
    <mergeCell ref="J71:K71"/>
    <mergeCell ref="J72:K72"/>
    <mergeCell ref="H74:I74"/>
    <mergeCell ref="H75:I75"/>
    <mergeCell ref="H77:I77"/>
    <mergeCell ref="J73:K73"/>
    <mergeCell ref="J74:K74"/>
    <mergeCell ref="J75:K75"/>
    <mergeCell ref="J77:K77"/>
    <mergeCell ref="H73:I73"/>
    <mergeCell ref="B62:G62"/>
    <mergeCell ref="H62:I62"/>
    <mergeCell ref="H69:I69"/>
    <mergeCell ref="B69:G69"/>
    <mergeCell ref="H55:I55"/>
    <mergeCell ref="B65:G65"/>
    <mergeCell ref="B66:G66"/>
    <mergeCell ref="B57:G57"/>
    <mergeCell ref="B58:G58"/>
    <mergeCell ref="B67:G67"/>
    <mergeCell ref="B68:G68"/>
    <mergeCell ref="B70:G70"/>
    <mergeCell ref="B72:G72"/>
    <mergeCell ref="B55:G55"/>
    <mergeCell ref="B56:G56"/>
    <mergeCell ref="H71:I71"/>
    <mergeCell ref="H72:I72"/>
    <mergeCell ref="H65:I65"/>
    <mergeCell ref="H66:I66"/>
    <mergeCell ref="H67:I67"/>
    <mergeCell ref="H68:I68"/>
    <mergeCell ref="H70:I70"/>
    <mergeCell ref="B59:G59"/>
    <mergeCell ref="B60:G60"/>
    <mergeCell ref="B61:G61"/>
    <mergeCell ref="B63:G63"/>
    <mergeCell ref="B64:G64"/>
    <mergeCell ref="B28:G28"/>
    <mergeCell ref="B31:G31"/>
    <mergeCell ref="B32:G32"/>
    <mergeCell ref="Z28:AA28"/>
    <mergeCell ref="AB31:AC31"/>
    <mergeCell ref="L59:M59"/>
    <mergeCell ref="L60:M60"/>
    <mergeCell ref="L61:M61"/>
    <mergeCell ref="L63:M63"/>
    <mergeCell ref="L64:M64"/>
    <mergeCell ref="P59:Q59"/>
    <mergeCell ref="P60:Q60"/>
    <mergeCell ref="P61:Q61"/>
    <mergeCell ref="P63:Q63"/>
    <mergeCell ref="P64:Q64"/>
    <mergeCell ref="B45:G45"/>
    <mergeCell ref="B47:G47"/>
    <mergeCell ref="B49:G49"/>
    <mergeCell ref="H45:I45"/>
    <mergeCell ref="H47:I47"/>
    <mergeCell ref="AD32:AE32"/>
    <mergeCell ref="B23:G23"/>
    <mergeCell ref="B24:G24"/>
    <mergeCell ref="B27:G27"/>
    <mergeCell ref="T23:U23"/>
    <mergeCell ref="V24:W24"/>
    <mergeCell ref="X27:Y27"/>
    <mergeCell ref="B29:G29"/>
    <mergeCell ref="Z29:AA29"/>
    <mergeCell ref="B30:G30"/>
    <mergeCell ref="Z30:AA30"/>
    <mergeCell ref="V23:W23"/>
    <mergeCell ref="X24:Y24"/>
    <mergeCell ref="Z25:AA25"/>
    <mergeCell ref="X20:Y20"/>
    <mergeCell ref="Z20:AA20"/>
    <mergeCell ref="AB20:AC20"/>
    <mergeCell ref="B25:G25"/>
    <mergeCell ref="B26:G26"/>
    <mergeCell ref="V25:W25"/>
    <mergeCell ref="V26:W26"/>
    <mergeCell ref="AD20:AE20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D19:AE19"/>
    <mergeCell ref="AB41:AC41"/>
    <mergeCell ref="AB42:AC42"/>
    <mergeCell ref="AB43:AC43"/>
    <mergeCell ref="AB44:AC44"/>
    <mergeCell ref="AB53:AC53"/>
    <mergeCell ref="V43:W43"/>
    <mergeCell ref="V44:W44"/>
    <mergeCell ref="V53:W53"/>
    <mergeCell ref="AD42:AE42"/>
    <mergeCell ref="Z43:AA43"/>
    <mergeCell ref="Z44:AA44"/>
    <mergeCell ref="Z53:AA53"/>
    <mergeCell ref="Z41:AA41"/>
    <mergeCell ref="Z42:AA42"/>
    <mergeCell ref="H52:AE52"/>
    <mergeCell ref="H21:I21"/>
    <mergeCell ref="H22:I22"/>
    <mergeCell ref="J20:K20"/>
    <mergeCell ref="L20:M20"/>
    <mergeCell ref="N20:O20"/>
    <mergeCell ref="P20:Q20"/>
    <mergeCell ref="AB22:AC22"/>
    <mergeCell ref="AD22:AE22"/>
    <mergeCell ref="AB17:AC17"/>
    <mergeCell ref="AD17:AE17"/>
    <mergeCell ref="H18:I18"/>
    <mergeCell ref="H19:I19"/>
    <mergeCell ref="J18:K18"/>
    <mergeCell ref="L18:M18"/>
    <mergeCell ref="N18:O18"/>
    <mergeCell ref="P18:Q18"/>
    <mergeCell ref="R18:S18"/>
    <mergeCell ref="V18:W18"/>
    <mergeCell ref="X18:Y18"/>
    <mergeCell ref="Z18:AA18"/>
    <mergeCell ref="AB18:AC18"/>
    <mergeCell ref="AD18:AE18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B19:G19"/>
    <mergeCell ref="B18:G18"/>
    <mergeCell ref="T18:U18"/>
    <mergeCell ref="B20:G20"/>
    <mergeCell ref="B21:G21"/>
    <mergeCell ref="B22:G22"/>
    <mergeCell ref="H20:I20"/>
    <mergeCell ref="X17:Y17"/>
    <mergeCell ref="Z17:AA17"/>
    <mergeCell ref="R20:S20"/>
    <mergeCell ref="T20:U20"/>
    <mergeCell ref="V20:W20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V17:W17"/>
    <mergeCell ref="B17:G17"/>
    <mergeCell ref="H17:I17"/>
    <mergeCell ref="J17:K17"/>
    <mergeCell ref="L17:M17"/>
    <mergeCell ref="N17:O17"/>
    <mergeCell ref="P17:Q17"/>
    <mergeCell ref="R17:S17"/>
    <mergeCell ref="T17:U17"/>
    <mergeCell ref="H80:AE80"/>
    <mergeCell ref="A4:P4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H79:I79"/>
    <mergeCell ref="H12:AE12"/>
    <mergeCell ref="H13:AE13"/>
    <mergeCell ref="H37:AE37"/>
    <mergeCell ref="X15:Y15"/>
    <mergeCell ref="X16:Y16"/>
    <mergeCell ref="Z15:AA15"/>
    <mergeCell ref="Z16:AA16"/>
    <mergeCell ref="AB15:AC15"/>
    <mergeCell ref="AB16:AC16"/>
    <mergeCell ref="R15:S15"/>
    <mergeCell ref="R16:S16"/>
    <mergeCell ref="T15:U15"/>
    <mergeCell ref="T16:U16"/>
    <mergeCell ref="V15:W15"/>
    <mergeCell ref="V16:W16"/>
    <mergeCell ref="H15:I15"/>
    <mergeCell ref="H16:I16"/>
    <mergeCell ref="J15:K15"/>
    <mergeCell ref="J16:K16"/>
    <mergeCell ref="R14:S14"/>
    <mergeCell ref="P14:Q14"/>
    <mergeCell ref="N14:O14"/>
    <mergeCell ref="L14:M14"/>
    <mergeCell ref="J14:K14"/>
    <mergeCell ref="L15:M15"/>
    <mergeCell ref="L16:M16"/>
    <mergeCell ref="N15:O15"/>
    <mergeCell ref="N16:O16"/>
    <mergeCell ref="P15:Q15"/>
    <mergeCell ref="P16:Q16"/>
    <mergeCell ref="AB14:AC14"/>
    <mergeCell ref="Z14:AA14"/>
    <mergeCell ref="X14:Y14"/>
    <mergeCell ref="V14:W14"/>
    <mergeCell ref="T14:U14"/>
    <mergeCell ref="AD43:AE43"/>
    <mergeCell ref="AD44:AE44"/>
    <mergeCell ref="AD53:AE53"/>
    <mergeCell ref="H38:I38"/>
    <mergeCell ref="H39:I39"/>
    <mergeCell ref="H40:I40"/>
    <mergeCell ref="H41:I41"/>
    <mergeCell ref="H42:I42"/>
    <mergeCell ref="N43:O43"/>
    <mergeCell ref="N44:O44"/>
    <mergeCell ref="T36:U36"/>
    <mergeCell ref="X36:Y36"/>
    <mergeCell ref="Z36:AA36"/>
    <mergeCell ref="AB36:AC36"/>
    <mergeCell ref="AD36:AE36"/>
    <mergeCell ref="AB38:AC38"/>
    <mergeCell ref="AB39:AC39"/>
    <mergeCell ref="AB40:AC40"/>
    <mergeCell ref="H14:I14"/>
    <mergeCell ref="AD79:AE79"/>
    <mergeCell ref="AD14:AE14"/>
    <mergeCell ref="AD15:AE15"/>
    <mergeCell ref="AD16:AE16"/>
    <mergeCell ref="AD38:AE38"/>
    <mergeCell ref="AD39:AE39"/>
    <mergeCell ref="AD40:AE40"/>
    <mergeCell ref="AD41:AE41"/>
    <mergeCell ref="V79:W79"/>
    <mergeCell ref="X38:Y38"/>
    <mergeCell ref="X39:Y39"/>
    <mergeCell ref="X40:Y40"/>
    <mergeCell ref="X41:Y41"/>
    <mergeCell ref="X42:Y42"/>
    <mergeCell ref="X43:Y43"/>
    <mergeCell ref="X44:Y44"/>
    <mergeCell ref="X53:Y53"/>
    <mergeCell ref="X79:Y79"/>
    <mergeCell ref="V38:W38"/>
    <mergeCell ref="V39:W39"/>
    <mergeCell ref="V40:W40"/>
    <mergeCell ref="V41:W41"/>
    <mergeCell ref="V42:W42"/>
    <mergeCell ref="V36:W36"/>
    <mergeCell ref="R79:S79"/>
    <mergeCell ref="T38:U38"/>
    <mergeCell ref="T39:U39"/>
    <mergeCell ref="T40:U40"/>
    <mergeCell ref="T41:U41"/>
    <mergeCell ref="T42:U42"/>
    <mergeCell ref="T43:U43"/>
    <mergeCell ref="T44:U44"/>
    <mergeCell ref="T53:U53"/>
    <mergeCell ref="T79:U79"/>
    <mergeCell ref="R38:S38"/>
    <mergeCell ref="R39:S39"/>
    <mergeCell ref="R40:S40"/>
    <mergeCell ref="R41:S41"/>
    <mergeCell ref="R42:S42"/>
    <mergeCell ref="R43:S43"/>
    <mergeCell ref="R44:S44"/>
    <mergeCell ref="R53:S53"/>
    <mergeCell ref="H54:AE54"/>
    <mergeCell ref="Z79:AA79"/>
    <mergeCell ref="AB79:AC79"/>
    <mergeCell ref="Z38:AA38"/>
    <mergeCell ref="Z39:AA39"/>
    <mergeCell ref="Z40:AA40"/>
    <mergeCell ref="N79:O79"/>
    <mergeCell ref="P38:Q38"/>
    <mergeCell ref="P39:Q39"/>
    <mergeCell ref="P40:Q40"/>
    <mergeCell ref="P41:Q41"/>
    <mergeCell ref="P42:Q42"/>
    <mergeCell ref="P43:Q43"/>
    <mergeCell ref="P44:Q44"/>
    <mergeCell ref="P53:Q53"/>
    <mergeCell ref="P79:Q79"/>
    <mergeCell ref="N38:O38"/>
    <mergeCell ref="N39:O39"/>
    <mergeCell ref="N40:O40"/>
    <mergeCell ref="N41:O41"/>
    <mergeCell ref="N42:O42"/>
    <mergeCell ref="N53:O53"/>
    <mergeCell ref="N77:O77"/>
    <mergeCell ref="N59:O59"/>
    <mergeCell ref="N60:O60"/>
    <mergeCell ref="N61:O61"/>
    <mergeCell ref="N63:O63"/>
    <mergeCell ref="N64:O64"/>
    <mergeCell ref="N65:O65"/>
    <mergeCell ref="N66:O66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B79:G79"/>
    <mergeCell ref="B44:E44"/>
    <mergeCell ref="B52:G52"/>
    <mergeCell ref="A2:AD2"/>
    <mergeCell ref="A3:AD3"/>
    <mergeCell ref="B42:E42"/>
    <mergeCell ref="B43:E43"/>
    <mergeCell ref="B39:E39"/>
    <mergeCell ref="B40:E40"/>
    <mergeCell ref="B41:E41"/>
    <mergeCell ref="B10:G10"/>
    <mergeCell ref="B11:G11"/>
    <mergeCell ref="B12:G12"/>
    <mergeCell ref="B13:G13"/>
    <mergeCell ref="B14:G14"/>
    <mergeCell ref="B15:G15"/>
    <mergeCell ref="B16:G16"/>
    <mergeCell ref="H6:I6"/>
    <mergeCell ref="B6:G6"/>
    <mergeCell ref="B7:G7"/>
    <mergeCell ref="B8:G8"/>
    <mergeCell ref="B9:G9"/>
    <mergeCell ref="J6:K6"/>
    <mergeCell ref="L6:M6"/>
    <mergeCell ref="B80:G80"/>
    <mergeCell ref="B38:G38"/>
    <mergeCell ref="B51:G51"/>
    <mergeCell ref="J79:K79"/>
    <mergeCell ref="L38:M38"/>
    <mergeCell ref="L39:M39"/>
    <mergeCell ref="L40:M40"/>
    <mergeCell ref="L41:M41"/>
    <mergeCell ref="L42:M42"/>
    <mergeCell ref="L43:M43"/>
    <mergeCell ref="L44:M44"/>
    <mergeCell ref="L53:M53"/>
    <mergeCell ref="L79:M79"/>
    <mergeCell ref="H43:I43"/>
    <mergeCell ref="H44:I44"/>
    <mergeCell ref="H53:I53"/>
    <mergeCell ref="J38:K38"/>
    <mergeCell ref="J39:K39"/>
    <mergeCell ref="J40:K40"/>
    <mergeCell ref="J41:K41"/>
    <mergeCell ref="J42:K42"/>
    <mergeCell ref="J43:K43"/>
    <mergeCell ref="J44:K44"/>
    <mergeCell ref="J53:K53"/>
    <mergeCell ref="B76:G76"/>
    <mergeCell ref="H76:I76"/>
    <mergeCell ref="B33:G33"/>
    <mergeCell ref="B34:G34"/>
    <mergeCell ref="AD33:AE33"/>
    <mergeCell ref="AD34:AE34"/>
    <mergeCell ref="AD35:AE35"/>
    <mergeCell ref="B35:G35"/>
    <mergeCell ref="B36:G36"/>
    <mergeCell ref="H36:I36"/>
    <mergeCell ref="J36:K36"/>
    <mergeCell ref="L36:M36"/>
    <mergeCell ref="N36:O36"/>
    <mergeCell ref="P36:Q36"/>
    <mergeCell ref="R36:S36"/>
    <mergeCell ref="B37:G37"/>
    <mergeCell ref="B53:G53"/>
    <mergeCell ref="B54:G54"/>
    <mergeCell ref="B73:G73"/>
    <mergeCell ref="H59:I59"/>
    <mergeCell ref="H60:I60"/>
    <mergeCell ref="H61:I61"/>
    <mergeCell ref="H63:I63"/>
    <mergeCell ref="H64:I64"/>
  </mergeCells>
  <pageMargins left="0.19685039370078741" right="0.19685039370078741" top="0.35433070866141736" bottom="0.35433070866141736" header="0" footer="0"/>
  <pageSetup paperSize="9" scale="52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2022-12-30T04:52:31Z</dcterms:modified>
</cp:coreProperties>
</file>